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决算汇总封面" sheetId="1" r:id="rId1"/>
    <sheet name="基层封面" sheetId="2" r:id="rId2"/>
    <sheet name="目录" sheetId="3" r:id="rId3"/>
    <sheet name="社会保险基金资产负债表" sheetId="4" r:id="rId4"/>
    <sheet name="社会保险基金决算收支总表" sheetId="5" r:id="rId5"/>
    <sheet name="企业职工基本养老保险基金收支表" sheetId="6" r:id="rId6"/>
    <sheet name="城乡居民基本养老保险基金收支表" sheetId="7" r:id="rId7"/>
    <sheet name="机关事业基本养老保险基金收支表" sheetId="8" r:id="rId8"/>
    <sheet name="职工基本医疗保险基金收支表" sheetId="9" r:id="rId9"/>
    <sheet name="城乡居民基本医疗保险基金收支表" sheetId="10" r:id="rId10"/>
    <sheet name="工伤保险基金收支表" sheetId="11" r:id="rId11"/>
    <sheet name="失业保险基金收支表" sheetId="12" r:id="rId12"/>
    <sheet name="生育保险基金收支表" sheetId="13" r:id="rId13"/>
    <sheet name="社会保障基金财政专户资产负债表" sheetId="14" r:id="rId14"/>
    <sheet name="社会保障基金财政专户收支表" sheetId="15" r:id="rId15"/>
    <sheet name="财政对社会保险基金补助资金情况表" sheetId="16" r:id="rId16"/>
    <sheet name="基本养老保险补充资料表" sheetId="17" r:id="rId17"/>
    <sheet name="基本医疗工伤生育补充资料表" sheetId="18" r:id="rId18"/>
    <sheet name="居民基本医疗保险补充资料表" sheetId="19" r:id="rId19"/>
    <sheet name="失业保险补充资料表" sheetId="20" r:id="rId20"/>
    <sheet name="其他养老保险情况表" sheetId="21" r:id="rId21"/>
    <sheet name="其他医疗保障情况表" sheetId="22" r:id="rId22"/>
    <sheet name="社会保险补充资料表" sheetId="23" r:id="rId23"/>
  </sheets>
  <calcPr calcId="144525"/>
  <oleSize ref="A1"/>
</workbook>
</file>

<file path=xl/sharedStrings.xml><?xml version="1.0" encoding="utf-8"?>
<sst xmlns="http://schemas.openxmlformats.org/spreadsheetml/2006/main" count="605">
  <si>
    <t>2018 年 社 会 保 险 基 金 决 算</t>
  </si>
  <si>
    <t>人民政府 :</t>
  </si>
  <si>
    <t xml:space="preserve"> 批准日期 :</t>
  </si>
  <si>
    <t>年</t>
  </si>
  <si>
    <t>月</t>
  </si>
  <si>
    <t>日</t>
  </si>
  <si>
    <t>财政厅（局）:</t>
  </si>
  <si>
    <t>人力资源社会保障厅（局）:</t>
  </si>
  <si>
    <t xml:space="preserve"> 报送日期 :</t>
  </si>
  <si>
    <t>医疗保障局:</t>
  </si>
  <si>
    <t>卫生计生委:</t>
  </si>
  <si>
    <t>财政厅（局）负责人（章）:</t>
  </si>
  <si>
    <t xml:space="preserve"> 财务负责人（章）:</t>
  </si>
  <si>
    <t>经办人（章）:</t>
  </si>
  <si>
    <t>人力资源社会保障（厅）局负责人（章）:</t>
  </si>
  <si>
    <t>医疗保障局负责人（章）：</t>
  </si>
  <si>
    <t>卫生计生委负责人（章）：</t>
  </si>
  <si>
    <t>2018年社会保险基金决算</t>
  </si>
  <si>
    <t>（单位公章）</t>
  </si>
  <si>
    <t>单 位 名 称（章）：</t>
  </si>
  <si>
    <t>单位负责人 （章）：</t>
  </si>
  <si>
    <t>财务负责人 （章）：</t>
  </si>
  <si>
    <t>经  办  人 （章）：</t>
  </si>
  <si>
    <t>联   系  电  话  ：</t>
  </si>
  <si>
    <t>报   出  日  期  ：</t>
  </si>
  <si>
    <t>目        录</t>
  </si>
  <si>
    <t>一、社会保险基金资产负债表…………………………………………………………………………社决01表</t>
  </si>
  <si>
    <t>二、社会保险基金决算收支总表………………………………………………………………………社决02表</t>
  </si>
  <si>
    <t>三、企业职工基本养老保险基金收支表………………………………………………………………社决03表</t>
  </si>
  <si>
    <t>四、城乡居民基本养老保险基金收支表………………………………………………………………社决04表</t>
  </si>
  <si>
    <t>五、机关事业单位基本养老保险基金收支表…………………………………………………………社决05表</t>
  </si>
  <si>
    <t>六、职工基本医疗保险基金收支表……………………………………………………………………社决06表</t>
  </si>
  <si>
    <t>七、城乡居民基本医疗保险基金收支表………………………………………………………………社决07表</t>
  </si>
  <si>
    <t>八、工伤保险基金收支表………………………………………………………………………………社决08表</t>
  </si>
  <si>
    <t>九、失业保险基金收支表………………………………………………………………………………社决09表</t>
  </si>
  <si>
    <t>十、生育保险基金收支表………………………………………………………………………………社决10表</t>
  </si>
  <si>
    <t>十一、社会保障基金财政专户资产负债表……………………………………………………………社决11表</t>
  </si>
  <si>
    <t>十二、社会保障基金财政专户收支表…………………………………………………………………社决12表</t>
  </si>
  <si>
    <t>十三、财政对社会保险基金补助资金情况表………………………………………………………社决附01表</t>
  </si>
  <si>
    <t>十四、基本养老保险补充资料表……………………………………………………………………社决附02表</t>
  </si>
  <si>
    <t>十五、职工基本医疗保险、工伤保险、生育保险补充资料表……………………………………社决附03表</t>
  </si>
  <si>
    <t>十六、居民基本医疗保险补充资料表………………………………………………………………社决附04表</t>
  </si>
  <si>
    <t>十七、失业保险补充资料表…………………………………………………………………………社决附05表</t>
  </si>
  <si>
    <t>十八、其他养老保险情况表…………………………………………………………………………社决附06表</t>
  </si>
  <si>
    <t>十九、其他医疗保障情况表…………………………………………………………………………社决附07表</t>
  </si>
  <si>
    <t>二十、社会保险补充资料表…………………………………………………………………………社决附08表</t>
  </si>
  <si>
    <t>2018年社会保险基金资产负债表</t>
  </si>
  <si>
    <t>社决01表</t>
  </si>
  <si>
    <t>呼图壁县</t>
  </si>
  <si>
    <t>单位：元</t>
  </si>
  <si>
    <t>项      目</t>
  </si>
  <si>
    <t>合      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</si>
  <si>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</si>
  <si>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</si>
  <si>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</si>
  <si>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</si>
  <si>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</si>
  <si>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</si>
  <si>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</si>
  <si>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生育保险基金</t>
  </si>
  <si>
    <t>年初数</t>
  </si>
  <si>
    <t>年末数</t>
  </si>
  <si>
    <t>一、资产</t>
  </si>
  <si>
    <t xml:space="preserve">    现金</t>
  </si>
  <si>
    <t xml:space="preserve">    支出户存款</t>
  </si>
  <si>
    <t xml:space="preserve">    财政专户存款</t>
  </si>
  <si>
    <t xml:space="preserve">    暂付款</t>
  </si>
  <si>
    <t xml:space="preserve">    其中：委托上级投资</t>
  </si>
  <si>
    <t>×</t>
  </si>
  <si>
    <t xml:space="preserve">          异地就医预付金</t>
  </si>
  <si>
    <t xml:space="preserve">    债券投资</t>
  </si>
  <si>
    <t xml:space="preserve">    委托投资</t>
  </si>
  <si>
    <t>二、负债</t>
  </si>
  <si>
    <t xml:space="preserve">    借入款项</t>
  </si>
  <si>
    <t xml:space="preserve">    暂收款</t>
  </si>
  <si>
    <t xml:space="preserve">    其中：下级归集委托投资</t>
  </si>
  <si>
    <t xml:space="preserve">          异地就医资金</t>
  </si>
  <si>
    <t>三、基金</t>
  </si>
  <si>
    <t>第 1 页</t>
  </si>
  <si>
    <t>2018年社会保险基金决算收支总表</t>
  </si>
  <si>
    <t>社决02表</t>
  </si>
  <si>
    <t>项        目</t>
  </si>
  <si>
    <t>合计</t>
  </si>
  <si>
    <t>企业职工基本
养老保险基金</t>
  </si>
  <si>
    <t>城乡居民基本
养老保险基金</t>
  </si>
  <si>
    <t>机关事业单位基本
养老保险基金</t>
  </si>
  <si>
    <t>职工基本医疗
保险基金</t>
  </si>
  <si>
    <t>一、收入</t>
  </si>
  <si>
    <t xml:space="preserve">    其中： 1.保险费收入</t>
  </si>
  <si>
    <t xml:space="preserve">           2.利息收入</t>
  </si>
  <si>
    <t xml:space="preserve">           3.财政补贴收入</t>
  </si>
  <si>
    <t xml:space="preserve">           4.委托投资收益</t>
  </si>
  <si>
    <t xml:space="preserve">           5.其他收入</t>
  </si>
  <si>
    <t xml:space="preserve">           6.转移收入</t>
  </si>
  <si>
    <t xml:space="preserve">          7.中央调剂资金收入（省级专用）</t>
  </si>
  <si>
    <t xml:space="preserve">          8.中央调剂基金收入（中央专用）</t>
  </si>
  <si>
    <t>二、支出</t>
  </si>
  <si>
    <t xml:space="preserve">    其中： 1.社会保险待遇支出</t>
  </si>
  <si>
    <t xml:space="preserve">           2.其他支出</t>
  </si>
  <si>
    <t xml:space="preserve">           3.转移支出</t>
  </si>
  <si>
    <t xml:space="preserve">           4.中央调剂基金支出（中央专用）</t>
  </si>
  <si>
    <t xml:space="preserve">           5.中央调剂资金支出（省级专用）</t>
  </si>
  <si>
    <t>三、本年收支结余</t>
  </si>
  <si>
    <t>四、年末滚存结余</t>
  </si>
  <si>
    <t>第 2 页</t>
  </si>
  <si>
    <t>2018年企业职工基本养老保险基金收支表</t>
  </si>
  <si>
    <t xml:space="preserve">   社决03表</t>
  </si>
  <si>
    <t>金      额</t>
  </si>
  <si>
    <t>一、基本养老保险费收入</t>
  </si>
  <si>
    <t>一、基本养老金支出</t>
  </si>
  <si>
    <t>二、利息收入</t>
  </si>
  <si>
    <t xml:space="preserve">    其中：离休金</t>
  </si>
  <si>
    <t xml:space="preserve">三、财政补贴收入 </t>
  </si>
  <si>
    <t>二、医疗补助金支出</t>
  </si>
  <si>
    <t>四、委托投资收益</t>
  </si>
  <si>
    <t>三、丧葬抚恤补助支出</t>
  </si>
  <si>
    <t>五、其他收入</t>
  </si>
  <si>
    <t>四、其他支出</t>
  </si>
  <si>
    <t xml:space="preserve">    其中：滞纳金</t>
  </si>
  <si>
    <t>六、转移收入</t>
  </si>
  <si>
    <t>五、转移支出</t>
  </si>
  <si>
    <t>七、本年收入小计</t>
  </si>
  <si>
    <t>六、本年支出小计</t>
  </si>
  <si>
    <t>八、上级补助收入</t>
  </si>
  <si>
    <t>七、补助下级支出</t>
  </si>
  <si>
    <t xml:space="preserve">    其中：中央调剂资金收入（省级专用）</t>
  </si>
  <si>
    <t xml:space="preserve">    其中：中央调剂基金支出（中央专用）</t>
  </si>
  <si>
    <t>九、下级上解收入</t>
  </si>
  <si>
    <t>八、上解上级支出</t>
  </si>
  <si>
    <t xml:space="preserve">    其中：中央调剂基金收入（中央专用）</t>
  </si>
  <si>
    <t xml:space="preserve">    其中：中央调剂资金支出（省级专用）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</si>
  <si>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</si>
  <si>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</si>
  <si>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</si>
  <si>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</si>
  <si>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</si>
  <si>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计</t>
  </si>
  <si>
    <t>总   计</t>
  </si>
  <si>
    <t>第 3 页</t>
  </si>
  <si>
    <t>十二、中央平衡公式</t>
  </si>
  <si>
    <t>十二、省级平衡公式</t>
  </si>
  <si>
    <t>2018年城乡居民基本养老保险基金收支表</t>
  </si>
  <si>
    <t>社决04表</t>
  </si>
  <si>
    <t>项          目</t>
  </si>
  <si>
    <t>金额</t>
  </si>
  <si>
    <t>一、个人缴费收入</t>
  </si>
  <si>
    <t>一、基础养老金支出</t>
  </si>
  <si>
    <t xml:space="preserve">    其中：财政对困难人员代缴收入</t>
  </si>
  <si>
    <t>二、个人账户养老金支出</t>
  </si>
  <si>
    <t>二、集体补助收入</t>
  </si>
  <si>
    <t>三、利息收入</t>
  </si>
  <si>
    <t>四、财政补贴收入</t>
  </si>
  <si>
    <t xml:space="preserve">    其中：财政对基础养老金补贴</t>
  </si>
  <si>
    <t xml:space="preserve">          财政对个人缴费的补贴</t>
  </si>
  <si>
    <t>五、委托投资收益</t>
  </si>
  <si>
    <t>六、其他收入</t>
  </si>
  <si>
    <t>七、转移收入</t>
  </si>
  <si>
    <t>八、本年收入小计</t>
  </si>
  <si>
    <t>九、上级补助收入</t>
  </si>
  <si>
    <t>十、下级上解收入</t>
  </si>
  <si>
    <t>十一、本年收入合计</t>
  </si>
  <si>
    <t>十二、上年结余</t>
  </si>
  <si>
    <t>总        计</t>
  </si>
  <si>
    <t>总         计</t>
  </si>
  <si>
    <t>第 4 页</t>
  </si>
  <si>
    <t>2018年机关事业单位基本养老保险基金收支表</t>
  </si>
  <si>
    <t xml:space="preserve">   社决05表</t>
  </si>
  <si>
    <t>其中:2018年当年数</t>
  </si>
  <si>
    <t>二、其他支出</t>
  </si>
  <si>
    <t>三、转移支出</t>
  </si>
  <si>
    <t>四、本年支出小计</t>
  </si>
  <si>
    <t>五、补助下级支出</t>
  </si>
  <si>
    <t>六、上解上级支出</t>
  </si>
  <si>
    <t>七、本年支出合计</t>
  </si>
  <si>
    <t>八、本年收支结余</t>
  </si>
  <si>
    <t>九、年末滚存结余</t>
  </si>
  <si>
    <t>第 5 页</t>
  </si>
  <si>
    <t>2018年职工基本医疗保险基金收支表</t>
  </si>
  <si>
    <t>社决06表</t>
  </si>
  <si>
    <t>统账结合</t>
  </si>
  <si>
    <t>单建统筹基金</t>
  </si>
  <si>
    <t>小   计</t>
  </si>
  <si>
    <t>基本医疗保险统筹基金</t>
  </si>
  <si>
    <t>医疗保险个人账户基金</t>
  </si>
  <si>
    <t>小      计</t>
  </si>
  <si>
    <t>一、基本医疗保险费收入</t>
  </si>
  <si>
    <t>一、基本医疗保险待遇支出</t>
  </si>
  <si>
    <t xml:space="preserve">    其中：单位缴费</t>
  </si>
  <si>
    <t>　  其中：住院支出</t>
  </si>
  <si>
    <t xml:space="preserve">          个人缴费</t>
  </si>
  <si>
    <t>　        门诊支出</t>
  </si>
  <si>
    <t xml:space="preserve">          生育医疗费用支出</t>
  </si>
  <si>
    <t>三、财政补贴收入</t>
  </si>
  <si>
    <t xml:space="preserve">          生育津贴支出</t>
  </si>
  <si>
    <t>四、其他收入</t>
  </si>
  <si>
    <t>五、转移收入</t>
  </si>
  <si>
    <t>六、本年收入小计</t>
  </si>
  <si>
    <t>七、上级补助收入</t>
  </si>
  <si>
    <t>八、下级上解收入</t>
  </si>
  <si>
    <t>九、本年收入合计</t>
  </si>
  <si>
    <t>十、上年结余</t>
  </si>
  <si>
    <t>总      计</t>
  </si>
  <si>
    <t>第 6 页</t>
  </si>
  <si>
    <t>2018年城乡居民基本医疗保险基金收支表</t>
  </si>
  <si>
    <t>社决07表</t>
  </si>
  <si>
    <t>城镇居民基本医
疗保险基金</t>
  </si>
  <si>
    <t>新型农村合作
医疗基金</t>
  </si>
  <si>
    <t>合并实施的城乡居民基本
医疗保险基金</t>
  </si>
  <si>
    <t>项目</t>
  </si>
  <si>
    <t>一、缴费收入</t>
  </si>
  <si>
    <t xml:space="preserve">    其中：个人缴费收入</t>
  </si>
  <si>
    <t>　　其中：住院支出</t>
  </si>
  <si>
    <t xml:space="preserve">          集体扶持收入</t>
  </si>
  <si>
    <t>　　　　　门诊支出</t>
  </si>
  <si>
    <t xml:space="preserve">          城乡医疗救助资助收入</t>
  </si>
  <si>
    <t>二、大病保险支出</t>
  </si>
  <si>
    <t xml:space="preserve">          财政对困难人员代缴收入</t>
  </si>
  <si>
    <t xml:space="preserve">      其中：政府按规定标准和参保（合）人数资助收入</t>
  </si>
  <si>
    <t>三、其他支出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</si>
  <si>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</si>
  <si>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</si>
  <si>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</si>
  <si>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</si>
  <si>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</si>
  <si>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7 页</t>
  </si>
  <si>
    <t>2018年工伤保险基金收支表</t>
  </si>
  <si>
    <t xml:space="preserve">       社决08表</t>
  </si>
  <si>
    <t>一、工伤保险费收入</t>
  </si>
  <si>
    <t>一、工伤保险待遇支出</t>
  </si>
  <si>
    <t>　　其中：医疗待遇支出</t>
  </si>
  <si>
    <t>二、劳动能力鉴定费支出</t>
  </si>
  <si>
    <t xml:space="preserve">四、其他收入   </t>
  </si>
  <si>
    <t>三、工伤预防费用支出</t>
  </si>
  <si>
    <t xml:space="preserve">    其中:滞纳金</t>
  </si>
  <si>
    <t>五、本年支出小计</t>
  </si>
  <si>
    <t>六、补助下级支出</t>
  </si>
  <si>
    <t xml:space="preserve">七、上解上级支出 </t>
  </si>
  <si>
    <t>八、本年支出合计</t>
  </si>
  <si>
    <t>九、本年收支结余</t>
  </si>
  <si>
    <t>十、年末滚存结余</t>
  </si>
  <si>
    <t xml:space="preserve">    其中：储备金</t>
  </si>
  <si>
    <t xml:space="preserve">      其中：储备金</t>
  </si>
  <si>
    <t>第 8 页</t>
  </si>
  <si>
    <t>2018年失业保险基金收支表</t>
  </si>
  <si>
    <t xml:space="preserve">       社决09表</t>
  </si>
  <si>
    <t>一、失业保险费收入</t>
  </si>
  <si>
    <t>一、失业保险金支出</t>
  </si>
  <si>
    <t>二、基本医疗保险费支出（含医疗补助金支出）</t>
  </si>
  <si>
    <t>四、职业培训补贴支出</t>
  </si>
  <si>
    <t>五、职业介绍补贴支出</t>
  </si>
  <si>
    <t>六、稳定岗位补贴支出</t>
  </si>
  <si>
    <t>七、技能提升补贴支出</t>
  </si>
  <si>
    <t>八、其他费用支出</t>
  </si>
  <si>
    <t xml:space="preserve">九、其他支出    </t>
  </si>
  <si>
    <t>十、转移支出</t>
  </si>
  <si>
    <t>十一、本年支出小计</t>
  </si>
  <si>
    <t>十二、补助下级支出</t>
  </si>
  <si>
    <t xml:space="preserve">十三、上解上级支出 </t>
  </si>
  <si>
    <t>十四、本年支出合计</t>
  </si>
  <si>
    <t>十五、本年收支结余</t>
  </si>
  <si>
    <t>十六、按规定核减基金结余数</t>
  </si>
  <si>
    <t>十七、年末滚存结余</t>
  </si>
  <si>
    <t>第 09 页</t>
  </si>
  <si>
    <t>2018年生育保险基金收支表</t>
  </si>
  <si>
    <t>社决10表</t>
  </si>
  <si>
    <t>项       目</t>
  </si>
  <si>
    <t>一、生育保险费收入</t>
  </si>
  <si>
    <t>一、生育医疗费用支出</t>
  </si>
  <si>
    <t xml:space="preserve">    其中：计划生育医疗费用支出</t>
  </si>
  <si>
    <t>二、生育津贴支出</t>
  </si>
  <si>
    <t>第 10 页</t>
  </si>
  <si>
    <t>2018年社会保障基金财政专户资产负债表</t>
  </si>
  <si>
    <t xml:space="preserve"> 社决11表</t>
  </si>
  <si>
    <t>项     目</t>
  </si>
  <si>
    <t>合　　计</t>
  </si>
  <si>
    <t xml:space="preserve">城乡居民基本
养老保险基金  </t>
  </si>
  <si>
    <t>合并实施的城乡居民基本医疗保险基金</t>
  </si>
  <si>
    <t>新型农村合作医疗
基金</t>
  </si>
  <si>
    <t>城镇居民基本医疗
保险基金</t>
  </si>
  <si>
    <t>就业专项资金</t>
  </si>
  <si>
    <t>城市居民最低
生活保障资金</t>
  </si>
  <si>
    <t>农村最低
生活保障资金</t>
  </si>
  <si>
    <t>城乡医疗救助</t>
  </si>
  <si>
    <t>其他</t>
  </si>
  <si>
    <t>一、年初数</t>
  </si>
  <si>
    <t xml:space="preserve">   （一）资产合计</t>
  </si>
  <si>
    <t xml:space="preserve">      1、银行存款</t>
  </si>
  <si>
    <t xml:space="preserve">         其中：定期存款</t>
  </si>
  <si>
    <t xml:space="preserve">      2、暂付款</t>
  </si>
  <si>
    <t xml:space="preserve">         其中：委托上级投资</t>
  </si>
  <si>
    <t xml:space="preserve">      3、债券投资</t>
  </si>
  <si>
    <t xml:space="preserve">      4、委托投资</t>
  </si>
  <si>
    <t xml:space="preserve">   （二）负债合计</t>
  </si>
  <si>
    <t xml:space="preserve">      1、借入款项</t>
  </si>
  <si>
    <t xml:space="preserve">      2、暂收款</t>
  </si>
  <si>
    <t xml:space="preserve">   （三）基金</t>
  </si>
  <si>
    <t>二、年末数</t>
  </si>
  <si>
    <t>第 11 页</t>
  </si>
  <si>
    <t>2018年社会保障基金财政专户收支情况表</t>
  </si>
  <si>
    <t xml:space="preserve"> 社决12表</t>
  </si>
  <si>
    <t>企业职工基本养老
保险基金</t>
  </si>
  <si>
    <t>城乡居民基本养老
保险基金</t>
  </si>
  <si>
    <t>职工基本医疗保险
基金</t>
  </si>
  <si>
    <t>城市居民最低生活保障资金</t>
  </si>
  <si>
    <t>农村最低生活保障资金</t>
  </si>
  <si>
    <t>一、上年结余</t>
  </si>
  <si>
    <t>二、本年收入</t>
  </si>
  <si>
    <t xml:space="preserve">    其中：收入户划入</t>
  </si>
  <si>
    <t xml:space="preserve">          国库户划入</t>
  </si>
  <si>
    <t xml:space="preserve">          财政补贴收入</t>
  </si>
  <si>
    <t xml:space="preserve">          利息收入</t>
  </si>
  <si>
    <t xml:space="preserve">          委托投资收益</t>
  </si>
  <si>
    <t>三、本年支出</t>
  </si>
  <si>
    <t xml:space="preserve">     其中：划入支出户</t>
  </si>
  <si>
    <t>四、本年收支结余</t>
  </si>
  <si>
    <t>五、年末滚存结余</t>
  </si>
  <si>
    <t>第 12 页</t>
  </si>
  <si>
    <t>2018年财政对社会保险基金补助资金情况表</t>
  </si>
  <si>
    <t>社决附01表</t>
  </si>
  <si>
    <t xml:space="preserve">项      目  </t>
  </si>
  <si>
    <t>新型农村合作医疗基金</t>
  </si>
  <si>
    <t>城镇居民基本医疗保险基金</t>
  </si>
  <si>
    <t>一、上年预算结转</t>
  </si>
  <si>
    <t>　 （一）省级</t>
  </si>
  <si>
    <t>　 （二）地级</t>
  </si>
  <si>
    <t>　 （三）县级</t>
  </si>
  <si>
    <t>二、本年预算安排</t>
  </si>
  <si>
    <t xml:space="preserve">   （一）中央级</t>
  </si>
  <si>
    <t>　 （二）省级</t>
  </si>
  <si>
    <t>　 （三）地级</t>
  </si>
  <si>
    <t>　 （四）县级</t>
  </si>
  <si>
    <t>三、本年预算支出</t>
  </si>
  <si>
    <t>四、本年预算结转</t>
  </si>
  <si>
    <t>第 13 页</t>
  </si>
  <si>
    <t>2018年基本养老保险补充资料表</t>
  </si>
  <si>
    <t>社决附02表</t>
  </si>
  <si>
    <t>单位</t>
  </si>
  <si>
    <t>数      量</t>
  </si>
  <si>
    <t>一、企业职工基本养老保险</t>
  </si>
  <si>
    <t>　     1.参保人数</t>
  </si>
  <si>
    <t>人</t>
  </si>
  <si>
    <t xml:space="preserve">   (三)养老金领取人员年末数</t>
  </si>
  <si>
    <t xml:space="preserve">   (一)参保人员年末数</t>
  </si>
  <si>
    <t>　     2.实际缴费人数</t>
  </si>
  <si>
    <t>　　 　其中：当年新领取人员年末数</t>
  </si>
  <si>
    <t>　     1.在职职工</t>
  </si>
  <si>
    <t>　     3.缴费基数总额</t>
  </si>
  <si>
    <t>元</t>
  </si>
  <si>
    <t xml:space="preserve">   (四)代缴困难群体保险费人员年末数</t>
  </si>
  <si>
    <t>　     2.离退休人员</t>
  </si>
  <si>
    <t xml:space="preserve">   (八)个人账户情况</t>
  </si>
  <si>
    <t xml:space="preserve">   (五)个人账户情况</t>
  </si>
  <si>
    <t>　      (1)离休人员</t>
  </si>
  <si>
    <t xml:space="preserve">       1.建立个人账户年末人数</t>
  </si>
  <si>
    <t>　      (2)退休、退职人员</t>
  </si>
  <si>
    <t xml:space="preserve">       2.年末个人账户记账金额</t>
  </si>
  <si>
    <t xml:space="preserve">         ①当年新增退休（退职）人员</t>
  </si>
  <si>
    <t xml:space="preserve">   (九)做实个人账户情况</t>
  </si>
  <si>
    <t>三、机关事业单位基本养老保险</t>
  </si>
  <si>
    <t xml:space="preserve">         ②当年死亡退休（退职）人员</t>
  </si>
  <si>
    <t xml:space="preserve">       1.上年末累计做实个人账户</t>
  </si>
  <si>
    <t xml:space="preserve">   (二)实际缴费人员年末数</t>
  </si>
  <si>
    <t>　     2.本年新增做实个人账户</t>
  </si>
  <si>
    <t xml:space="preserve">   (三)缴费基数总额</t>
  </si>
  <si>
    <t xml:space="preserve">       3.本年做实个人账户支出</t>
  </si>
  <si>
    <t>　     2.退休、退职人员</t>
  </si>
  <si>
    <t>　     1.单位</t>
  </si>
  <si>
    <t xml:space="preserve">       4.年末累计做实个人账户</t>
  </si>
  <si>
    <t xml:space="preserve">          其中：当年新退休（退职）人员</t>
  </si>
  <si>
    <t>　     2.个人</t>
  </si>
  <si>
    <t xml:space="preserve">  (十)基金暂存其他账户存款年末数</t>
  </si>
  <si>
    <t xml:space="preserve">   (四)财政补助做实个人账户</t>
  </si>
  <si>
    <t xml:space="preserve">       1.经办机构收入户</t>
  </si>
  <si>
    <t xml:space="preserve">       1.中央</t>
  </si>
  <si>
    <t xml:space="preserve">       2.国库户</t>
  </si>
  <si>
    <t xml:space="preserve">       2.省级</t>
  </si>
  <si>
    <t xml:space="preserve">   (十一)暂存税务过渡户存款年末数</t>
  </si>
  <si>
    <t xml:space="preserve">       3.市及市以下</t>
  </si>
  <si>
    <t xml:space="preserve">   (十二)调剂金情况</t>
  </si>
  <si>
    <t xml:space="preserve">   (四)保险费缴纳情况</t>
  </si>
  <si>
    <t xml:space="preserve">   (五)保险费缴纳情况</t>
  </si>
  <si>
    <t xml:space="preserve">       1.省级</t>
  </si>
  <si>
    <t xml:space="preserve">       1.上年末累计欠费</t>
  </si>
  <si>
    <t xml:space="preserve">       1.当期缴纳基本养老保险费</t>
  </si>
  <si>
    <t xml:space="preserve">        (1)上年结余</t>
  </si>
  <si>
    <t xml:space="preserve">       2.本年补缴以前年度欠费</t>
  </si>
  <si>
    <t xml:space="preserve">       2.欠费情况</t>
  </si>
  <si>
    <t xml:space="preserve">        (2)本年收入</t>
  </si>
  <si>
    <t xml:space="preserve">       3.本年新增欠费</t>
  </si>
  <si>
    <t xml:space="preserve">         (1)上年末累计欠费</t>
  </si>
  <si>
    <t xml:space="preserve">        (3)本年支出</t>
  </si>
  <si>
    <t xml:space="preserve">       4.年末累计欠费</t>
  </si>
  <si>
    <t xml:space="preserve">         (2)本年补缴以前年度欠费</t>
  </si>
  <si>
    <t xml:space="preserve">        (4)本年收支结余</t>
  </si>
  <si>
    <t xml:space="preserve">       5.本年预缴以后年度基本养老保险费</t>
  </si>
  <si>
    <t xml:space="preserve">         (3)本年新增欠费</t>
  </si>
  <si>
    <t xml:space="preserve">        (5)年末滚存结余</t>
  </si>
  <si>
    <t xml:space="preserve">       6.一次性补缴以前年度基本养老保险费</t>
  </si>
  <si>
    <t xml:space="preserve">         (4)年末累计欠费</t>
  </si>
  <si>
    <t xml:space="preserve">       2.地级</t>
  </si>
  <si>
    <t xml:space="preserve">       3.本年预缴以后年度基本养老保险费</t>
  </si>
  <si>
    <t xml:space="preserve">       4.一次性补缴以前年度基本养老保险费</t>
  </si>
  <si>
    <t xml:space="preserve">   (六)基本养老金发放情况</t>
  </si>
  <si>
    <t xml:space="preserve">   (六)暂存其他账户存款年末数</t>
  </si>
  <si>
    <t xml:space="preserve">       1.上年末累计欠发数</t>
  </si>
  <si>
    <t xml:space="preserve">       2.本年补发以前年度拖欠数</t>
  </si>
  <si>
    <t xml:space="preserve">       3.本年新增欠发数</t>
  </si>
  <si>
    <t>二、城乡居民基本养老保险</t>
  </si>
  <si>
    <t xml:space="preserve">   (七)暂存税务过渡户存款年末数</t>
  </si>
  <si>
    <t xml:space="preserve">       4.年末累计欠发数</t>
  </si>
  <si>
    <t xml:space="preserve">     (一)参保人员年末数</t>
  </si>
  <si>
    <t xml:space="preserve">   (七)以个人身份参保人员情况</t>
  </si>
  <si>
    <t xml:space="preserve">     (二)实际缴费人员年末数</t>
  </si>
  <si>
    <t>第 14 页</t>
  </si>
  <si>
    <t>2018年职工基本医疗保险、工伤保险、生育保险补充资料表</t>
  </si>
  <si>
    <t>社决附03表</t>
  </si>
  <si>
    <t>一、职工基本医疗保险</t>
  </si>
  <si>
    <t xml:space="preserve">              退休人员</t>
  </si>
  <si>
    <t>人次</t>
  </si>
  <si>
    <t>二、工伤保险</t>
  </si>
  <si>
    <t xml:space="preserve">      1.在职职工</t>
  </si>
  <si>
    <t xml:space="preserve">    (一)参保人员年末数</t>
  </si>
  <si>
    <t xml:space="preserve">      2.退休人员</t>
  </si>
  <si>
    <t xml:space="preserve">    (二)实际缴费人员年末数</t>
  </si>
  <si>
    <t xml:space="preserve">   (二)缴费基数总额</t>
  </si>
  <si>
    <t xml:space="preserve">    (三)缴费基数总额</t>
  </si>
  <si>
    <t xml:space="preserve">      1.单位</t>
  </si>
  <si>
    <t xml:space="preserve">    (四)享受工伤保险待遇全年人数</t>
  </si>
  <si>
    <t xml:space="preserve">      2.个人</t>
  </si>
  <si>
    <t xml:space="preserve">    (五)保险费缴纳情况</t>
  </si>
  <si>
    <t xml:space="preserve">   (三)保险费缴纳情况</t>
  </si>
  <si>
    <t xml:space="preserve">       1.本年补缴以前年度欠费</t>
  </si>
  <si>
    <t>　    1.欠费情况</t>
  </si>
  <si>
    <t xml:space="preserve">       2.年末累计欠费</t>
  </si>
  <si>
    <t xml:space="preserve">       (1)上年末累计欠费</t>
  </si>
  <si>
    <t>　     3.本年预缴以后年度工伤保险费</t>
  </si>
  <si>
    <t xml:space="preserve">       (2)本年补缴以前年度欠费</t>
  </si>
  <si>
    <t xml:space="preserve">        4.一次性补缴以前年度工伤保险费</t>
  </si>
  <si>
    <t xml:space="preserve">       (3)本年新增欠费</t>
  </si>
  <si>
    <t xml:space="preserve">    (六)基金暂存其他账户存款年末数</t>
  </si>
  <si>
    <t xml:space="preserve">       (4)年末累计欠费</t>
  </si>
  <si>
    <t>　　   1.经办机构收入户</t>
  </si>
  <si>
    <t>　    2.本年预缴以后年度基本医疗保险费</t>
  </si>
  <si>
    <t>　　   2.国库户</t>
  </si>
  <si>
    <t xml:space="preserve">   (四)基金暂存其他账户存款年末数</t>
  </si>
  <si>
    <t xml:space="preserve">    (七)暂存税务过渡户存款年末数</t>
  </si>
  <si>
    <t>　　  1.经办机构收入户</t>
  </si>
  <si>
    <t>三、生育保险</t>
  </si>
  <si>
    <t>　    2.国库户</t>
  </si>
  <si>
    <t xml:space="preserve">   (五)暂存税务过渡户存款年末数</t>
  </si>
  <si>
    <t xml:space="preserve">    (二）缴费基数总额</t>
  </si>
  <si>
    <t xml:space="preserve">   (六)统筹基金待遇享受情况</t>
  </si>
  <si>
    <t xml:space="preserve">    (三)享受生育医疗费报销全年人次数</t>
  </si>
  <si>
    <t>　　　1.参保人员住院人次数</t>
  </si>
  <si>
    <t xml:space="preserve">    (四)享受生育津贴人次数</t>
  </si>
  <si>
    <t xml:space="preserve">        其中：在职职工</t>
  </si>
  <si>
    <t xml:space="preserve">    (五)基金暂存其他账户存款年末数</t>
  </si>
  <si>
    <t xml:space="preserve">      2.参保人员门诊人次数</t>
  </si>
  <si>
    <t xml:space="preserve">    (六)暂存税务过渡户存款年末数</t>
  </si>
  <si>
    <t>第 15 页</t>
  </si>
  <si>
    <t>2018年城乡居民基本医疗保险补充资料表</t>
  </si>
  <si>
    <t>社决附04表</t>
  </si>
  <si>
    <t xml:space="preserve">项  目 </t>
  </si>
  <si>
    <t>数量</t>
  </si>
  <si>
    <t>一、合并实施的城乡居民基本医疗保险</t>
  </si>
  <si>
    <t>三、城镇居民基本医疗保险</t>
  </si>
  <si>
    <t xml:space="preserve">   （一）参保人员年末数</t>
  </si>
  <si>
    <t xml:space="preserve">         其中：代缴费人数</t>
  </si>
  <si>
    <t xml:space="preserve">       其中：未成年人及学生(含大学生)</t>
  </si>
  <si>
    <t xml:space="preserve">   （二）享受待遇人次数</t>
  </si>
  <si>
    <t xml:space="preserve">             60周岁以上老年人</t>
  </si>
  <si>
    <t xml:space="preserve">   （三）大病保险覆盖人数</t>
  </si>
  <si>
    <t xml:space="preserve">             其他人员</t>
  </si>
  <si>
    <t xml:space="preserve">   （四）享受大病保险待遇人次数</t>
  </si>
  <si>
    <t xml:space="preserve">       其中：代缴费人数</t>
  </si>
  <si>
    <t xml:space="preserve">   （五）大病保险报销数</t>
  </si>
  <si>
    <t xml:space="preserve">   (二)享受待遇人次数</t>
  </si>
  <si>
    <t xml:space="preserve">   (三)大病保险覆盖人数</t>
  </si>
  <si>
    <t>二、新型农村合作医疗</t>
  </si>
  <si>
    <t xml:space="preserve">   (四)享受大病保险待遇人次数</t>
  </si>
  <si>
    <t xml:space="preserve">   （一）参合人员年末数</t>
  </si>
  <si>
    <t xml:space="preserve">  （五）大病保险报销数</t>
  </si>
  <si>
    <t>四、大学生基本医疗保险(为城乡居民基本医疗保险数据的其中数)</t>
  </si>
  <si>
    <t xml:space="preserve">      其中：代缴费人数</t>
  </si>
  <si>
    <t xml:space="preserve">   （四）享受大病保险人次数</t>
  </si>
  <si>
    <t xml:space="preserve">   （六）暂存省级风险基金</t>
  </si>
  <si>
    <t>第 16 页</t>
  </si>
  <si>
    <t>2018年失业保险补充资料表</t>
  </si>
  <si>
    <t>社决附05表</t>
  </si>
  <si>
    <t>一、参保人员年末数</t>
  </si>
  <si>
    <t xml:space="preserve">    (五)享受技能提升补贴人数</t>
  </si>
  <si>
    <t xml:space="preserve">    其中：实际缴费人员年末数</t>
  </si>
  <si>
    <t xml:space="preserve">     (六)享受农民合同制工人一次性生活补助人数</t>
  </si>
  <si>
    <t>二、缴费基数总额</t>
  </si>
  <si>
    <t xml:space="preserve">    (七)享受其他促进就业支出人数</t>
  </si>
  <si>
    <t xml:space="preserve">    (一)单位</t>
  </si>
  <si>
    <t>六、省级调剂金情况</t>
  </si>
  <si>
    <t xml:space="preserve">    (二)个人</t>
  </si>
  <si>
    <t xml:space="preserve">    (一)年初结余</t>
  </si>
  <si>
    <t>三、保险费缴纳情况</t>
  </si>
  <si>
    <t xml:space="preserve">    (二)本年收入</t>
  </si>
  <si>
    <t xml:space="preserve">    (一)上年末累计欠费</t>
  </si>
  <si>
    <t xml:space="preserve">    (三)本年支出</t>
  </si>
  <si>
    <t xml:space="preserve">    (二)本年补缴以前年度欠费</t>
  </si>
  <si>
    <t xml:space="preserve">    (四)本年收支结余</t>
  </si>
  <si>
    <t xml:space="preserve">    (三)本年新增欠费</t>
  </si>
  <si>
    <t xml:space="preserve">    (五)年末滚存结余</t>
  </si>
  <si>
    <t xml:space="preserve">    (四)年末累计欠费</t>
  </si>
  <si>
    <t>七、以前年度借出生产自救费处理情况</t>
  </si>
  <si>
    <t>四、领取失业保险金情况</t>
  </si>
  <si>
    <t>　　(一)年初数</t>
  </si>
  <si>
    <t xml:space="preserve">    (一)领取失业保险金年末人数</t>
  </si>
  <si>
    <t>　　(二)本年收回并入基金数</t>
  </si>
  <si>
    <t xml:space="preserve">    (二)全年领取失业保险金人数</t>
  </si>
  <si>
    <t>　　(三)本年收回留给经办机构数</t>
  </si>
  <si>
    <t xml:space="preserve">    (三)全年领取失业保险金人月数</t>
  </si>
  <si>
    <t>人月</t>
  </si>
  <si>
    <t>　　(四)本年核销数</t>
  </si>
  <si>
    <t xml:space="preserve">    (四)月人均领取失业保险金</t>
  </si>
  <si>
    <t>元/人月</t>
  </si>
  <si>
    <t>　　(五)年末数</t>
  </si>
  <si>
    <t>五、享受其他待遇情况</t>
  </si>
  <si>
    <t>八、基金暂存其他账户款年末数</t>
  </si>
  <si>
    <t xml:space="preserve">    (一)代缴医疗保险费人月数</t>
  </si>
  <si>
    <t xml:space="preserve">    (一)经办机构收入户</t>
  </si>
  <si>
    <t xml:space="preserve">    (二)享受职业培训补贴人数</t>
  </si>
  <si>
    <t xml:space="preserve">    (二)国库户</t>
  </si>
  <si>
    <t xml:space="preserve">    (三)享受职业介绍补贴人数</t>
  </si>
  <si>
    <t>九、暂存税务过渡户存款年末数</t>
  </si>
  <si>
    <t xml:space="preserve">     (四)享受稳定岗位补贴企业参加失业保险人数</t>
  </si>
  <si>
    <t>第 17 页</t>
  </si>
  <si>
    <t>2018年其他养老保险情况表</t>
  </si>
  <si>
    <t xml:space="preserve"> 社决附06表</t>
  </si>
  <si>
    <t>机关事业单位
职业年金</t>
  </si>
  <si>
    <t>个人储蓄养老保险</t>
  </si>
  <si>
    <t>企业补充养老保险</t>
  </si>
  <si>
    <t>一、基金收支情况</t>
  </si>
  <si>
    <t xml:space="preserve">    （一）上年结余</t>
  </si>
  <si>
    <t xml:space="preserve">    （二）本年收入</t>
  </si>
  <si>
    <t xml:space="preserve">          1.缴费收入</t>
  </si>
  <si>
    <t xml:space="preserve">          2.投资收益</t>
  </si>
  <si>
    <t xml:space="preserve">            其中：记账利息收入</t>
  </si>
  <si>
    <t xml:space="preserve">    （三）本年支出</t>
  </si>
  <si>
    <t xml:space="preserve">          其中：养老金支出</t>
  </si>
  <si>
    <t xml:space="preserve">    （四）本年收支结余</t>
  </si>
  <si>
    <t xml:space="preserve">    （五）年末滚存结余</t>
  </si>
  <si>
    <t>二、参保人员年末数</t>
  </si>
  <si>
    <t xml:space="preserve">    （一）在职职工</t>
  </si>
  <si>
    <t xml:space="preserve">    （二）退休人员</t>
  </si>
  <si>
    <t>第 18 页</t>
  </si>
  <si>
    <t>2018年其他医疗保障情况表</t>
  </si>
  <si>
    <t xml:space="preserve">                                  社决附07表</t>
  </si>
  <si>
    <t>一、特殊人员医疗保障情况</t>
  </si>
  <si>
    <t>三、优抚对象医疗救助</t>
  </si>
  <si>
    <t xml:space="preserve">    （一）收支情况</t>
  </si>
  <si>
    <t xml:space="preserve">          1.上年结余</t>
  </si>
  <si>
    <t xml:space="preserve">          2.本年收入</t>
  </si>
  <si>
    <t xml:space="preserve">            其中：财政补贴收入</t>
  </si>
  <si>
    <t xml:space="preserve">          3.本年支出</t>
  </si>
  <si>
    <t xml:space="preserve">          4.本年收支结余</t>
  </si>
  <si>
    <t xml:space="preserve">          5.年末滚存结余</t>
  </si>
  <si>
    <t xml:space="preserve">    （二）全年累计救助人数</t>
  </si>
  <si>
    <t xml:space="preserve">    （二）保障人数</t>
  </si>
  <si>
    <t xml:space="preserve">          1.离休、老红军</t>
  </si>
  <si>
    <t xml:space="preserve">          2.六级以上残疾军人</t>
  </si>
  <si>
    <t>二、公务员医疗补助情况</t>
  </si>
  <si>
    <t>四、补充医疗保险情况</t>
  </si>
  <si>
    <t xml:space="preserve">    （一）基金收支情况</t>
  </si>
  <si>
    <t xml:space="preserve">    （二）参保人员年末数</t>
  </si>
  <si>
    <t>第 19 页</t>
  </si>
  <si>
    <t>2018年社会保险补充资料表</t>
  </si>
  <si>
    <t xml:space="preserve">    社决附08表</t>
  </si>
  <si>
    <t>单位:人、元</t>
  </si>
  <si>
    <t>全年平均数</t>
  </si>
  <si>
    <t xml:space="preserve">  （三）缴费费率(%)</t>
  </si>
  <si>
    <t xml:space="preserve">  （一）参保人数</t>
  </si>
  <si>
    <t xml:space="preserve">        其中：单位</t>
  </si>
  <si>
    <t xml:space="preserve">       1.在职职工</t>
  </si>
  <si>
    <t xml:space="preserve">              个人</t>
  </si>
  <si>
    <t xml:space="preserve">          其中：以个人身份参保</t>
  </si>
  <si>
    <t>五、城乡居民基本医疗保险</t>
  </si>
  <si>
    <t xml:space="preserve">       2.离退休人员</t>
  </si>
  <si>
    <t xml:space="preserve">  （一）个人缴费标准</t>
  </si>
  <si>
    <t xml:space="preserve">        （1）离休人员</t>
  </si>
  <si>
    <t xml:space="preserve">  （二）财政补贴标准</t>
  </si>
  <si>
    <t>　　    （2）退休、退职人员</t>
  </si>
  <si>
    <t>六、新型农村合作医疗</t>
  </si>
  <si>
    <t xml:space="preserve">  （二）实际缴费人数</t>
  </si>
  <si>
    <t xml:space="preserve">        其中：以个人身份参保</t>
  </si>
  <si>
    <t>七、城镇居民基本医疗保险</t>
  </si>
  <si>
    <t xml:space="preserve">  （二）财政对基础养老金补贴标准(年)</t>
  </si>
  <si>
    <t>八、工伤保险</t>
  </si>
  <si>
    <t xml:space="preserve">  （三）财政对个人缴费补贴标准</t>
  </si>
  <si>
    <t>（四）养老金领取人数</t>
  </si>
  <si>
    <t>九、失业保险</t>
  </si>
  <si>
    <t xml:space="preserve">        1.在职职工</t>
  </si>
  <si>
    <t xml:space="preserve">        2.退休、退职人员</t>
  </si>
  <si>
    <t>十、生育保险</t>
  </si>
  <si>
    <t>四、职工基本医疗保险</t>
  </si>
  <si>
    <t xml:space="preserve">   (二) 实际缴费人数</t>
  </si>
  <si>
    <t xml:space="preserve">        2.退休人员</t>
  </si>
  <si>
    <t>十一、补充医疗保险参保人数</t>
  </si>
  <si>
    <t>十二、统筹地区上年度社会平均工资（元/年）</t>
  </si>
  <si>
    <t>第 20 页</t>
  </si>
  <si>
    <t>填报说明：
一、关于【人数】的说明：【人数】涉及【年末数】和【全年平均数】两个口径。其中，由于基础资料表已填报【年末数】，本表【年末数】直接从基础资料表取得；【全年平均数】指全年各月对应【人数】之和÷12，在本表填报。需要另外注意的是【城镇职工基本医疗保险】和【生育保险】的【实际缴费人数年末数】也应在本表填报。
二、关于【缴费费率】的说明：①应填写当地政策规定的缴费费率。其中，对于【缴费费率】分档次的险种，填写以各档次对应【缴费基数总额】为权重的加权平均费率；年度中【缴费费率】政策出现变动的，填写全年按月平均【缴费费率】；因为可能存在【预缴收入】、【补缴收入】与【欠费】，【缴费费率】不应简单用【保险费收入】÷【缴费基数总额】得出。②对于【企业职工基本养老保险】，【缴费费率】由系统内置公式计算得出，公式为【缴费费率】=（【当期缴纳基本养老保险费】+【本年新增欠费】）÷【缴费基数总额:个人】=（【保险费收入】-【本年补缴以前年度欠费】-【本年预缴以后年度基本养老保险费】-【一次性补缴以前年度基本养老保险费】+【本年新增欠费】）÷【缴费基数总额:个人】
三、关于【个人缴费标准】与【财政补贴标准】（以下合称【标准】）的说明：①【标准】的单位均为【元/人年】；②应填写当地政策规定的标准。其中，对于【标准】分档次的险种，填写以各档次对应【人数】为权重的加权平均标准；因为可能存在【预缴收入】、【补缴收入】、【欠费】与【财政补助收入】的【结算】和【结转】，【标准】不应简单用【保险费收入】÷【缴费人数】或【财政补贴收入】÷对应【人数】得出。
四、关于汇总方式的说明：①对于【人数】类，系统以累加方式汇总各直接下级数据；②对于【缴费费率】，系统通过加权平均方式汇总直接下级数据，权数为各下级单位对应【缴费基数总额】；③对于【标准】，系统通过加权平均方式汇总直接下级数据，权数为各下级单位对应【人数】；④对于【统筹地区上年度社会平均工资】，上级不做汇总，请手工填写。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</si>
</sst>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;\-#,##0.00"/>
    <numFmt numFmtId="177" formatCode="#,##0_ ;\-#,##0;;"/>
    <numFmt numFmtId="178" formatCode="#,##0.00_ ;\-#,##0.00;;"/>
    <numFmt numFmtId="179" formatCode="#,##0_ ;\-#,##0"/>
    <numFmt numFmtId="180" formatCode="0.00_ ;\-0.00"/>
    <numFmt numFmtId="181" formatCode="0_ ;\-0;;"/>
  </numFmts>
  <fonts count="41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7"/>
      <color indexed="8"/>
      <name val="宋体"/>
      <charset val="1"/>
    </font>
    <font>
      <sz val="12"/>
      <color indexed="8"/>
      <name val="宋体"/>
      <charset val="1"/>
    </font>
    <font>
      <sz val="10"/>
      <name val="宋体"/>
      <charset val="1"/>
    </font>
    <font>
      <b/>
      <sz val="25"/>
      <color indexed="8"/>
      <name val="宋体"/>
      <charset val="1"/>
    </font>
    <font>
      <sz val="10"/>
      <color indexed="8"/>
      <name val="宋体"/>
      <charset val="1"/>
    </font>
    <font>
      <sz val="10"/>
      <color indexed="9"/>
      <name val="宋体"/>
      <charset val="1"/>
    </font>
    <font>
      <b/>
      <sz val="22"/>
      <color indexed="8"/>
      <name val="宋体"/>
      <charset val="1"/>
    </font>
    <font>
      <sz val="12"/>
      <name val="宋体"/>
      <charset val="1"/>
    </font>
    <font>
      <sz val="9"/>
      <color indexed="8"/>
      <name val="宋体"/>
      <charset val="1"/>
    </font>
    <font>
      <sz val="9"/>
      <name val="宋体"/>
      <charset val="1"/>
    </font>
    <font>
      <b/>
      <sz val="11"/>
      <color indexed="8"/>
      <name val="华文中宋"/>
      <charset val="1"/>
    </font>
    <font>
      <sz val="11"/>
      <color indexed="8"/>
      <name val="宋体"/>
      <charset val="1"/>
    </font>
    <font>
      <b/>
      <sz val="12"/>
      <color indexed="8"/>
      <name val="宋体"/>
      <charset val="1"/>
    </font>
    <font>
      <sz val="9"/>
      <color indexed="8"/>
      <name val="Arial Narrow"/>
      <charset val="1"/>
    </font>
    <font>
      <b/>
      <sz val="10"/>
      <name val="宋体"/>
      <charset val="1"/>
    </font>
    <font>
      <b/>
      <sz val="20"/>
      <color indexed="8"/>
      <name val="宋体"/>
      <charset val="1"/>
    </font>
    <font>
      <b/>
      <sz val="15"/>
      <color indexed="8"/>
      <name val="宋体"/>
      <charset val="1"/>
    </font>
    <font>
      <sz val="13"/>
      <color indexed="8"/>
      <name val="宋体"/>
      <charset val="1"/>
    </font>
    <font>
      <sz val="27"/>
      <color indexed="8"/>
      <name val="宋体"/>
      <charset val="1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u/>
      <sz val="11"/>
      <color rgb="FF0000FF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21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3" borderId="2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4" borderId="29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7" fillId="19" borderId="32" applyNumberFormat="0" applyAlignment="0" applyProtection="0">
      <alignment vertical="center"/>
    </xf>
    <xf numFmtId="0" fontId="38" fillId="19" borderId="28" applyNumberFormat="0" applyAlignment="0" applyProtection="0">
      <alignment vertical="center"/>
    </xf>
    <xf numFmtId="0" fontId="39" fillId="20" borderId="33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0" fillId="0" borderId="34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/>
  </cellStyleXfs>
  <cellXfs count="255">
    <xf numFmtId="0" fontId="0" fillId="0" borderId="0" xfId="49"/>
    <xf numFmtId="0" fontId="1" fillId="0" borderId="0" xfId="49" applyFont="1" applyFill="1"/>
    <xf numFmtId="0" fontId="2" fillId="2" borderId="0" xfId="49" applyFont="1" applyFill="1" applyAlignment="1">
      <alignment horizontal="center" vertical="center"/>
    </xf>
    <xf numFmtId="0" fontId="3" fillId="0" borderId="0" xfId="49" applyFont="1" applyFill="1" applyAlignment="1">
      <alignment vertical="center"/>
    </xf>
    <xf numFmtId="0" fontId="3" fillId="2" borderId="0" xfId="49" applyFont="1" applyFill="1" applyAlignment="1">
      <alignment vertical="center"/>
    </xf>
    <xf numFmtId="0" fontId="3" fillId="2" borderId="0" xfId="49" applyFont="1" applyFill="1" applyAlignment="1">
      <alignment horizontal="right" vertical="center"/>
    </xf>
    <xf numFmtId="0" fontId="3" fillId="2" borderId="1" xfId="49" applyFont="1" applyFill="1" applyBorder="1"/>
    <xf numFmtId="0" fontId="3" fillId="2" borderId="1" xfId="49" applyFont="1" applyFill="1" applyBorder="1" applyAlignment="1">
      <alignment vertical="center"/>
    </xf>
    <xf numFmtId="0" fontId="3" fillId="2" borderId="1" xfId="49" applyFont="1" applyFill="1" applyBorder="1" applyAlignment="1">
      <alignment horizontal="right" vertical="center"/>
    </xf>
    <xf numFmtId="0" fontId="3" fillId="2" borderId="2" xfId="49" applyFont="1" applyFill="1" applyBorder="1" applyAlignment="1">
      <alignment horizontal="center" vertical="center"/>
    </xf>
    <xf numFmtId="0" fontId="3" fillId="2" borderId="3" xfId="49" applyFont="1" applyFill="1" applyBorder="1" applyAlignment="1">
      <alignment horizontal="center" vertical="center"/>
    </xf>
    <xf numFmtId="0" fontId="3" fillId="2" borderId="4" xfId="49" applyFont="1" applyFill="1" applyBorder="1" applyAlignment="1">
      <alignment vertical="center"/>
    </xf>
    <xf numFmtId="0" fontId="3" fillId="0" borderId="5" xfId="49" applyFont="1" applyFill="1" applyBorder="1" applyAlignment="1">
      <alignment horizontal="center" vertical="center"/>
    </xf>
    <xf numFmtId="0" fontId="3" fillId="0" borderId="6" xfId="49" applyFont="1" applyFill="1" applyBorder="1" applyAlignment="1">
      <alignment horizontal="center" vertical="center"/>
    </xf>
    <xf numFmtId="0" fontId="3" fillId="2" borderId="2" xfId="49" applyFont="1" applyFill="1" applyBorder="1" applyAlignment="1">
      <alignment vertical="center"/>
    </xf>
    <xf numFmtId="178" fontId="3" fillId="3" borderId="4" xfId="49" applyNumberFormat="1" applyFont="1" applyFill="1" applyBorder="1" applyAlignment="1">
      <alignment horizontal="right" vertical="center"/>
    </xf>
    <xf numFmtId="0" fontId="3" fillId="0" borderId="7" xfId="49" applyFont="1" applyFill="1" applyBorder="1" applyAlignment="1">
      <alignment horizontal="center" vertical="center"/>
    </xf>
    <xf numFmtId="177" fontId="3" fillId="3" borderId="2" xfId="49" applyNumberFormat="1" applyFont="1" applyFill="1" applyBorder="1" applyAlignment="1">
      <alignment horizontal="right" vertical="center"/>
    </xf>
    <xf numFmtId="178" fontId="3" fillId="2" borderId="4" xfId="49" applyNumberFormat="1" applyFont="1" applyFill="1" applyBorder="1" applyAlignment="1">
      <alignment horizontal="right" vertical="center"/>
    </xf>
    <xf numFmtId="177" fontId="3" fillId="2" borderId="2" xfId="49" applyNumberFormat="1" applyFont="1" applyFill="1" applyBorder="1" applyAlignment="1">
      <alignment horizontal="right" vertical="center"/>
    </xf>
    <xf numFmtId="177" fontId="3" fillId="2" borderId="3" xfId="49" applyNumberFormat="1" applyFont="1" applyFill="1" applyBorder="1" applyAlignment="1">
      <alignment horizontal="right" vertical="center"/>
    </xf>
    <xf numFmtId="0" fontId="3" fillId="2" borderId="3" xfId="49" applyFont="1" applyFill="1" applyBorder="1" applyAlignment="1">
      <alignment vertical="center"/>
    </xf>
    <xf numFmtId="178" fontId="3" fillId="3" borderId="8" xfId="49" applyNumberFormat="1" applyFont="1" applyFill="1" applyBorder="1" applyAlignment="1">
      <alignment horizontal="right" vertical="center"/>
    </xf>
    <xf numFmtId="0" fontId="3" fillId="0" borderId="9" xfId="49" applyFont="1" applyFill="1" applyBorder="1" applyAlignment="1">
      <alignment horizontal="center" vertical="center"/>
    </xf>
    <xf numFmtId="0" fontId="3" fillId="2" borderId="10" xfId="49" applyFont="1" applyFill="1" applyBorder="1" applyAlignment="1">
      <alignment vertical="center"/>
    </xf>
    <xf numFmtId="178" fontId="3" fillId="2" borderId="8" xfId="49" applyNumberFormat="1" applyFont="1" applyFill="1" applyBorder="1" applyAlignment="1">
      <alignment horizontal="right" vertical="center"/>
    </xf>
    <xf numFmtId="178" fontId="3" fillId="3" borderId="3" xfId="49" applyNumberFormat="1" applyFont="1" applyFill="1" applyBorder="1" applyAlignment="1">
      <alignment horizontal="right" vertical="center"/>
    </xf>
    <xf numFmtId="178" fontId="3" fillId="2" borderId="3" xfId="49" applyNumberFormat="1" applyFont="1" applyFill="1" applyBorder="1" applyAlignment="1">
      <alignment horizontal="right" vertical="center"/>
    </xf>
    <xf numFmtId="0" fontId="3" fillId="2" borderId="11" xfId="49" applyFont="1" applyFill="1" applyBorder="1" applyAlignment="1">
      <alignment vertical="center"/>
    </xf>
    <xf numFmtId="0" fontId="3" fillId="2" borderId="12" xfId="49" applyFont="1" applyFill="1" applyBorder="1" applyAlignment="1">
      <alignment vertical="center"/>
    </xf>
    <xf numFmtId="0" fontId="3" fillId="0" borderId="13" xfId="49" applyFont="1" applyFill="1" applyBorder="1" applyAlignment="1">
      <alignment vertical="center"/>
    </xf>
    <xf numFmtId="0" fontId="3" fillId="0" borderId="13" xfId="49" applyFont="1" applyFill="1" applyBorder="1" applyAlignment="1">
      <alignment horizontal="right" vertical="center"/>
    </xf>
    <xf numFmtId="0" fontId="3" fillId="0" borderId="14" xfId="49" applyFont="1" applyFill="1" applyBorder="1" applyAlignment="1">
      <alignment vertical="center" wrapText="1"/>
    </xf>
    <xf numFmtId="0" fontId="3" fillId="0" borderId="14" xfId="49" applyFont="1" applyFill="1" applyBorder="1" applyAlignment="1">
      <alignment vertical="center"/>
    </xf>
    <xf numFmtId="0" fontId="3" fillId="0" borderId="14" xfId="49" applyFont="1" applyFill="1" applyBorder="1" applyAlignment="1">
      <alignment horizontal="right" vertical="center"/>
    </xf>
    <xf numFmtId="0" fontId="2" fillId="0" borderId="0" xfId="49" applyFont="1" applyFill="1" applyAlignment="1">
      <alignment horizontal="center" vertical="center"/>
    </xf>
    <xf numFmtId="0" fontId="3" fillId="0" borderId="0" xfId="49" applyFont="1" applyFill="1" applyAlignment="1">
      <alignment horizontal="center" vertical="center"/>
    </xf>
    <xf numFmtId="0" fontId="3" fillId="0" borderId="0" xfId="49" applyFont="1" applyFill="1" applyAlignment="1">
      <alignment horizontal="right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vertical="center"/>
    </xf>
    <xf numFmtId="0" fontId="3" fillId="0" borderId="1" xfId="49" applyFont="1" applyFill="1" applyBorder="1" applyAlignment="1">
      <alignment horizontal="right" vertical="center"/>
    </xf>
    <xf numFmtId="0" fontId="3" fillId="0" borderId="2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vertical="center"/>
    </xf>
    <xf numFmtId="0" fontId="3" fillId="0" borderId="3" xfId="49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vertical="center"/>
    </xf>
    <xf numFmtId="0" fontId="3" fillId="0" borderId="7" xfId="49" applyFont="1" applyFill="1" applyBorder="1" applyAlignment="1">
      <alignment vertical="center"/>
    </xf>
    <xf numFmtId="0" fontId="3" fillId="2" borderId="7" xfId="49" applyFont="1" applyFill="1" applyBorder="1" applyAlignment="1">
      <alignment horizontal="center" vertical="center" wrapText="1"/>
    </xf>
    <xf numFmtId="178" fontId="3" fillId="2" borderId="9" xfId="49" applyNumberFormat="1" applyFont="1" applyFill="1" applyBorder="1" applyAlignment="1">
      <alignment horizontal="right" vertical="center"/>
    </xf>
    <xf numFmtId="0" fontId="3" fillId="2" borderId="7" xfId="49" applyFont="1" applyFill="1" applyBorder="1" applyAlignment="1">
      <alignment horizontal="center" vertical="center"/>
    </xf>
    <xf numFmtId="178" fontId="3" fillId="2" borderId="7" xfId="49" applyNumberFormat="1" applyFont="1" applyFill="1" applyBorder="1" applyAlignment="1">
      <alignment horizontal="right" vertical="center"/>
    </xf>
    <xf numFmtId="178" fontId="3" fillId="3" borderId="7" xfId="49" applyNumberFormat="1" applyFont="1" applyFill="1" applyBorder="1" applyAlignment="1">
      <alignment horizontal="right" vertical="center"/>
    </xf>
    <xf numFmtId="178" fontId="3" fillId="3" borderId="9" xfId="49" applyNumberFormat="1" applyFont="1" applyFill="1" applyBorder="1" applyAlignment="1">
      <alignment horizontal="right" vertical="center"/>
    </xf>
    <xf numFmtId="0" fontId="3" fillId="0" borderId="8" xfId="49" applyFont="1" applyFill="1" applyBorder="1" applyAlignment="1">
      <alignment vertical="center"/>
    </xf>
    <xf numFmtId="177" fontId="3" fillId="2" borderId="7" xfId="49" applyNumberFormat="1" applyFont="1" applyFill="1" applyBorder="1" applyAlignment="1">
      <alignment horizontal="right" vertical="center"/>
    </xf>
    <xf numFmtId="0" fontId="3" fillId="0" borderId="7" xfId="49" applyFont="1" applyFill="1" applyBorder="1" applyAlignment="1">
      <alignment horizontal="center" vertical="center" wrapText="1"/>
    </xf>
    <xf numFmtId="0" fontId="4" fillId="0" borderId="0" xfId="49" applyFont="1" applyFill="1"/>
    <xf numFmtId="0" fontId="4" fillId="0" borderId="1" xfId="49" applyFont="1" applyFill="1" applyBorder="1"/>
    <xf numFmtId="0" fontId="3" fillId="0" borderId="15" xfId="49" applyFont="1" applyFill="1" applyBorder="1" applyAlignment="1">
      <alignment horizontal="right" vertical="center"/>
    </xf>
    <xf numFmtId="0" fontId="3" fillId="0" borderId="4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vertical="center"/>
    </xf>
    <xf numFmtId="178" fontId="3" fillId="2" borderId="2" xfId="49" applyNumberFormat="1" applyFont="1" applyFill="1" applyBorder="1" applyAlignment="1">
      <alignment horizontal="right" vertical="center"/>
    </xf>
    <xf numFmtId="0" fontId="3" fillId="0" borderId="2" xfId="49" applyFont="1" applyFill="1" applyBorder="1" applyAlignment="1">
      <alignment horizontal="center" vertical="center"/>
    </xf>
    <xf numFmtId="178" fontId="3" fillId="3" borderId="2" xfId="49" applyNumberFormat="1" applyFont="1" applyFill="1" applyBorder="1" applyAlignment="1">
      <alignment horizontal="right" vertical="center"/>
    </xf>
    <xf numFmtId="177" fontId="3" fillId="2" borderId="16" xfId="49" applyNumberFormat="1" applyFont="1" applyFill="1" applyBorder="1" applyAlignment="1">
      <alignment horizontal="right" vertical="center"/>
    </xf>
    <xf numFmtId="0" fontId="3" fillId="0" borderId="12" xfId="49" applyFont="1" applyFill="1" applyBorder="1" applyAlignment="1">
      <alignment vertical="center"/>
    </xf>
    <xf numFmtId="0" fontId="3" fillId="0" borderId="12" xfId="49" applyFont="1" applyFill="1" applyBorder="1" applyAlignment="1">
      <alignment horizontal="center" vertical="center"/>
    </xf>
    <xf numFmtId="0" fontId="5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177" fontId="3" fillId="2" borderId="4" xfId="49" applyNumberFormat="1" applyFont="1" applyFill="1" applyBorder="1" applyAlignment="1">
      <alignment horizontal="right" vertical="center"/>
    </xf>
    <xf numFmtId="0" fontId="6" fillId="0" borderId="7" xfId="49" applyFont="1" applyFill="1" applyBorder="1"/>
    <xf numFmtId="0" fontId="6" fillId="0" borderId="7" xfId="49" applyFont="1" applyFill="1" applyBorder="1" applyAlignment="1">
      <alignment horizontal="center" vertical="center"/>
    </xf>
    <xf numFmtId="177" fontId="7" fillId="0" borderId="7" xfId="49" applyNumberFormat="1" applyFont="1" applyFill="1" applyBorder="1"/>
    <xf numFmtId="177" fontId="3" fillId="2" borderId="8" xfId="49" applyNumberFormat="1" applyFont="1" applyFill="1" applyBorder="1" applyAlignment="1">
      <alignment horizontal="right" vertical="center"/>
    </xf>
    <xf numFmtId="0" fontId="3" fillId="2" borderId="17" xfId="49" applyFont="1" applyFill="1" applyBorder="1" applyAlignment="1">
      <alignment vertical="center"/>
    </xf>
    <xf numFmtId="0" fontId="3" fillId="0" borderId="17" xfId="49" applyFont="1" applyFill="1" applyBorder="1" applyAlignment="1">
      <alignment horizontal="center" vertical="center"/>
    </xf>
    <xf numFmtId="178" fontId="3" fillId="2" borderId="11" xfId="49" applyNumberFormat="1" applyFont="1" applyFill="1" applyBorder="1" applyAlignment="1">
      <alignment horizontal="center" vertical="center"/>
    </xf>
    <xf numFmtId="0" fontId="3" fillId="2" borderId="17" xfId="49" applyFont="1" applyFill="1" applyBorder="1" applyAlignment="1">
      <alignment horizontal="center" vertical="center"/>
    </xf>
    <xf numFmtId="178" fontId="3" fillId="2" borderId="17" xfId="49" applyNumberFormat="1" applyFont="1" applyFill="1" applyBorder="1" applyAlignment="1">
      <alignment horizontal="right" vertical="center"/>
    </xf>
    <xf numFmtId="0" fontId="3" fillId="2" borderId="17" xfId="49" applyFont="1" applyFill="1" applyBorder="1" applyAlignment="1">
      <alignment horizontal="left" vertical="center" wrapText="1"/>
    </xf>
    <xf numFmtId="0" fontId="3" fillId="0" borderId="11" xfId="49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178" fontId="6" fillId="2" borderId="7" xfId="49" applyNumberFormat="1" applyFont="1" applyFill="1" applyBorder="1" applyAlignment="1">
      <alignment horizontal="right" vertical="center"/>
    </xf>
    <xf numFmtId="0" fontId="3" fillId="2" borderId="12" xfId="49" applyFont="1" applyFill="1" applyBorder="1" applyAlignment="1">
      <alignment horizontal="center" vertical="center"/>
    </xf>
    <xf numFmtId="0" fontId="3" fillId="2" borderId="17" xfId="49" applyFont="1" applyFill="1" applyBorder="1" applyAlignment="1">
      <alignment horizontal="center" vertical="center" wrapText="1"/>
    </xf>
    <xf numFmtId="178" fontId="3" fillId="2" borderId="12" xfId="49" applyNumberFormat="1" applyFont="1" applyFill="1" applyBorder="1" applyAlignment="1">
      <alignment horizontal="right" vertical="center"/>
    </xf>
    <xf numFmtId="0" fontId="3" fillId="2" borderId="12" xfId="49" applyFont="1" applyFill="1" applyBorder="1" applyAlignment="1">
      <alignment horizontal="left" vertical="center" wrapText="1"/>
    </xf>
    <xf numFmtId="0" fontId="3" fillId="2" borderId="12" xfId="49" applyFont="1" applyFill="1" applyBorder="1" applyAlignment="1">
      <alignment horizontal="center" vertical="center" wrapText="1"/>
    </xf>
    <xf numFmtId="178" fontId="3" fillId="2" borderId="2" xfId="49" applyNumberFormat="1" applyFont="1" applyFill="1" applyBorder="1" applyAlignment="1">
      <alignment horizontal="center" vertical="center"/>
    </xf>
    <xf numFmtId="0" fontId="3" fillId="2" borderId="4" xfId="49" applyFont="1" applyFill="1" applyBorder="1" applyAlignment="1">
      <alignment horizontal="center" vertical="center" wrapText="1"/>
    </xf>
    <xf numFmtId="178" fontId="6" fillId="0" borderId="7" xfId="49" applyNumberFormat="1" applyFont="1" applyFill="1" applyBorder="1" applyAlignment="1">
      <alignment horizontal="right" vertical="center"/>
    </xf>
    <xf numFmtId="177" fontId="3" fillId="2" borderId="12" xfId="49" applyNumberFormat="1" applyFont="1" applyFill="1" applyBorder="1" applyAlignment="1">
      <alignment horizontal="right" vertical="center"/>
    </xf>
    <xf numFmtId="0" fontId="3" fillId="2" borderId="4" xfId="49" applyFont="1" applyFill="1" applyBorder="1" applyAlignment="1">
      <alignment horizontal="center" vertical="center"/>
    </xf>
    <xf numFmtId="177" fontId="6" fillId="0" borderId="9" xfId="49" applyNumberFormat="1" applyFont="1" applyFill="1" applyBorder="1" applyAlignment="1">
      <alignment horizontal="right" vertical="center"/>
    </xf>
    <xf numFmtId="177" fontId="3" fillId="2" borderId="17" xfId="49" applyNumberFormat="1" applyFont="1" applyFill="1" applyBorder="1" applyAlignment="1">
      <alignment horizontal="right" vertical="center"/>
    </xf>
    <xf numFmtId="0" fontId="3" fillId="2" borderId="17" xfId="49" applyFont="1" applyFill="1" applyBorder="1" applyAlignment="1">
      <alignment vertical="center" wrapText="1"/>
    </xf>
    <xf numFmtId="0" fontId="3" fillId="2" borderId="8" xfId="49" applyFont="1" applyFill="1" applyBorder="1" applyAlignment="1">
      <alignment horizontal="center" vertical="center"/>
    </xf>
    <xf numFmtId="177" fontId="3" fillId="0" borderId="7" xfId="49" applyNumberFormat="1" applyFont="1" applyFill="1" applyBorder="1" applyAlignment="1">
      <alignment vertical="center"/>
    </xf>
    <xf numFmtId="0" fontId="3" fillId="2" borderId="14" xfId="49" applyFont="1" applyFill="1" applyBorder="1" applyAlignment="1">
      <alignment vertical="center"/>
    </xf>
    <xf numFmtId="0" fontId="3" fillId="2" borderId="14" xfId="49" applyFont="1" applyFill="1" applyBorder="1" applyAlignment="1">
      <alignment horizontal="right" vertical="center"/>
    </xf>
    <xf numFmtId="0" fontId="8" fillId="0" borderId="0" xfId="49" applyFont="1" applyFill="1" applyAlignment="1">
      <alignment horizontal="center" vertical="center"/>
    </xf>
    <xf numFmtId="0" fontId="3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3" fillId="0" borderId="2" xfId="49" applyNumberFormat="1" applyFont="1" applyFill="1" applyBorder="1" applyAlignment="1">
      <alignment horizontal="right" vertical="center"/>
    </xf>
    <xf numFmtId="177" fontId="3" fillId="4" borderId="4" xfId="49" applyNumberFormat="1" applyFont="1" applyFill="1" applyBorder="1" applyAlignment="1">
      <alignment horizontal="right" vertical="center"/>
    </xf>
    <xf numFmtId="177" fontId="3" fillId="0" borderId="4" xfId="49" applyNumberFormat="1" applyFont="1" applyFill="1" applyBorder="1" applyAlignment="1">
      <alignment horizontal="right" vertical="center"/>
    </xf>
    <xf numFmtId="0" fontId="3" fillId="0" borderId="2" xfId="49" applyFont="1" applyFill="1" applyBorder="1" applyAlignment="1">
      <alignment vertical="center" wrapText="1"/>
    </xf>
    <xf numFmtId="177" fontId="3" fillId="0" borderId="3" xfId="49" applyNumberFormat="1" applyFont="1" applyFill="1" applyBorder="1" applyAlignment="1">
      <alignment horizontal="right" vertical="center"/>
    </xf>
    <xf numFmtId="0" fontId="3" fillId="0" borderId="8" xfId="49" applyFont="1" applyFill="1" applyBorder="1" applyAlignment="1">
      <alignment vertical="center" wrapText="1"/>
    </xf>
    <xf numFmtId="0" fontId="6" fillId="0" borderId="9" xfId="49" applyFont="1" applyFill="1" applyBorder="1" applyAlignment="1">
      <alignment horizontal="center" vertical="center"/>
    </xf>
    <xf numFmtId="176" fontId="3" fillId="0" borderId="17" xfId="49" applyNumberFormat="1" applyFont="1" applyFill="1" applyBorder="1" applyAlignment="1">
      <alignment horizontal="right" vertical="center"/>
    </xf>
    <xf numFmtId="0" fontId="6" fillId="0" borderId="7" xfId="49" applyFont="1" applyFill="1" applyBorder="1" applyAlignment="1">
      <alignment horizontal="left" vertical="center"/>
    </xf>
    <xf numFmtId="0" fontId="6" fillId="0" borderId="6" xfId="49" applyFont="1" applyFill="1" applyBorder="1" applyAlignment="1">
      <alignment horizontal="center" vertical="center"/>
    </xf>
    <xf numFmtId="177" fontId="3" fillId="0" borderId="8" xfId="49" applyNumberFormat="1" applyFont="1" applyFill="1" applyBorder="1" applyAlignment="1">
      <alignment horizontal="right" vertical="center"/>
    </xf>
    <xf numFmtId="176" fontId="3" fillId="0" borderId="10" xfId="49" applyNumberFormat="1" applyFont="1" applyFill="1" applyBorder="1" applyAlignment="1">
      <alignment horizontal="right" vertical="center"/>
    </xf>
    <xf numFmtId="179" fontId="3" fillId="0" borderId="9" xfId="49" applyNumberFormat="1" applyFont="1" applyFill="1" applyBorder="1" applyAlignment="1">
      <alignment horizontal="right" vertical="center"/>
    </xf>
    <xf numFmtId="0" fontId="3" fillId="2" borderId="17" xfId="49" applyFont="1" applyFill="1" applyBorder="1" applyAlignment="1">
      <alignment horizontal="left" vertical="center"/>
    </xf>
    <xf numFmtId="0" fontId="3" fillId="2" borderId="12" xfId="49" applyFont="1" applyFill="1" applyBorder="1" applyAlignment="1">
      <alignment horizontal="left" vertical="center"/>
    </xf>
    <xf numFmtId="176" fontId="3" fillId="0" borderId="12" xfId="49" applyNumberFormat="1" applyFont="1" applyFill="1" applyBorder="1" applyAlignment="1">
      <alignment horizontal="right" vertical="center"/>
    </xf>
    <xf numFmtId="0" fontId="9" fillId="0" borderId="0" xfId="49" applyFont="1" applyFill="1"/>
    <xf numFmtId="0" fontId="9" fillId="0" borderId="14" xfId="49" applyFont="1" applyFill="1" applyBorder="1"/>
    <xf numFmtId="0" fontId="3" fillId="2" borderId="2" xfId="49" applyFont="1" applyFill="1" applyBorder="1" applyAlignment="1">
      <alignment horizontal="left" vertical="center" wrapText="1"/>
    </xf>
    <xf numFmtId="0" fontId="3" fillId="2" borderId="16" xfId="49" applyFont="1" applyFill="1" applyBorder="1" applyAlignment="1">
      <alignment vertical="center"/>
    </xf>
    <xf numFmtId="0" fontId="3" fillId="2" borderId="2" xfId="49" applyFont="1" applyFill="1" applyBorder="1" applyAlignment="1">
      <alignment horizontal="left" vertical="center"/>
    </xf>
    <xf numFmtId="179" fontId="3" fillId="2" borderId="2" xfId="49" applyNumberFormat="1" applyFont="1" applyFill="1" applyBorder="1" applyAlignment="1">
      <alignment horizontal="center" vertical="center"/>
    </xf>
    <xf numFmtId="176" fontId="3" fillId="2" borderId="2" xfId="49" applyNumberFormat="1" applyFont="1" applyFill="1" applyBorder="1" applyAlignment="1">
      <alignment horizontal="right" vertical="center"/>
    </xf>
    <xf numFmtId="0" fontId="3" fillId="2" borderId="7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left" vertical="center"/>
    </xf>
    <xf numFmtId="0" fontId="8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center" vertical="center"/>
    </xf>
    <xf numFmtId="0" fontId="10" fillId="2" borderId="0" xfId="49" applyFont="1" applyFill="1" applyAlignment="1">
      <alignment vertical="center" wrapText="1"/>
    </xf>
    <xf numFmtId="0" fontId="10" fillId="2" borderId="0" xfId="49" applyFont="1" applyFill="1" applyAlignment="1">
      <alignment horizontal="center" vertical="center"/>
    </xf>
    <xf numFmtId="0" fontId="10" fillId="2" borderId="0" xfId="49" applyFont="1" applyFill="1" applyAlignment="1">
      <alignment vertical="center"/>
    </xf>
    <xf numFmtId="0" fontId="10" fillId="2" borderId="1" xfId="49" applyFont="1" applyFill="1" applyBorder="1" applyAlignment="1">
      <alignment vertical="center"/>
    </xf>
    <xf numFmtId="0" fontId="10" fillId="2" borderId="1" xfId="49" applyFont="1" applyFill="1" applyBorder="1" applyAlignment="1">
      <alignment horizontal="center" vertical="center"/>
    </xf>
    <xf numFmtId="0" fontId="10" fillId="2" borderId="1" xfId="49" applyFont="1" applyFill="1" applyBorder="1" applyAlignment="1">
      <alignment vertical="center" wrapText="1"/>
    </xf>
    <xf numFmtId="0" fontId="10" fillId="2" borderId="2" xfId="49" applyFont="1" applyFill="1" applyBorder="1" applyAlignment="1">
      <alignment horizontal="center" vertical="center" wrapText="1"/>
    </xf>
    <xf numFmtId="0" fontId="10" fillId="2" borderId="2" xfId="49" applyFont="1" applyFill="1" applyBorder="1" applyAlignment="1">
      <alignment horizontal="center" vertical="center"/>
    </xf>
    <xf numFmtId="0" fontId="10" fillId="2" borderId="4" xfId="49" applyFont="1" applyFill="1" applyBorder="1" applyAlignment="1">
      <alignment horizontal="center" vertical="center" wrapText="1"/>
    </xf>
    <xf numFmtId="0" fontId="10" fillId="2" borderId="18" xfId="49" applyFont="1" applyFill="1" applyBorder="1" applyAlignment="1">
      <alignment horizontal="center" vertical="center" wrapText="1"/>
    </xf>
    <xf numFmtId="0" fontId="10" fillId="2" borderId="2" xfId="49" applyFont="1" applyFill="1" applyBorder="1" applyAlignment="1">
      <alignment vertical="center"/>
    </xf>
    <xf numFmtId="177" fontId="10" fillId="2" borderId="2" xfId="49" applyNumberFormat="1" applyFont="1" applyFill="1" applyBorder="1" applyAlignment="1">
      <alignment horizontal="right" vertical="center"/>
    </xf>
    <xf numFmtId="177" fontId="10" fillId="3" borderId="2" xfId="49" applyNumberFormat="1" applyFont="1" applyFill="1" applyBorder="1" applyAlignment="1">
      <alignment horizontal="right" vertical="center"/>
    </xf>
    <xf numFmtId="178" fontId="10" fillId="2" borderId="2" xfId="49" applyNumberFormat="1" applyFont="1" applyFill="1" applyBorder="1" applyAlignment="1">
      <alignment horizontal="right" vertical="center"/>
    </xf>
    <xf numFmtId="0" fontId="10" fillId="2" borderId="3" xfId="49" applyFont="1" applyFill="1" applyBorder="1" applyAlignment="1">
      <alignment vertical="center"/>
    </xf>
    <xf numFmtId="0" fontId="10" fillId="2" borderId="3" xfId="49" applyFont="1" applyFill="1" applyBorder="1" applyAlignment="1">
      <alignment horizontal="center" vertical="center"/>
    </xf>
    <xf numFmtId="0" fontId="10" fillId="2" borderId="12" xfId="49" applyFont="1" applyFill="1" applyBorder="1" applyAlignment="1">
      <alignment vertical="center"/>
    </xf>
    <xf numFmtId="0" fontId="10" fillId="2" borderId="12" xfId="49" applyFont="1" applyFill="1" applyBorder="1" applyAlignment="1">
      <alignment horizontal="center" vertical="center"/>
    </xf>
    <xf numFmtId="178" fontId="10" fillId="3" borderId="2" xfId="49" applyNumberFormat="1" applyFont="1" applyFill="1" applyBorder="1" applyAlignment="1">
      <alignment horizontal="right" vertical="center"/>
    </xf>
    <xf numFmtId="0" fontId="10" fillId="2" borderId="2" xfId="49" applyFont="1" applyFill="1" applyBorder="1" applyAlignment="1">
      <alignment horizontal="left" vertical="center"/>
    </xf>
    <xf numFmtId="0" fontId="10" fillId="2" borderId="17" xfId="49" applyFont="1" applyFill="1" applyBorder="1" applyAlignment="1">
      <alignment vertical="center"/>
    </xf>
    <xf numFmtId="178" fontId="10" fillId="2" borderId="2" xfId="49" applyNumberFormat="1" applyFont="1" applyFill="1" applyBorder="1" applyAlignment="1">
      <alignment horizontal="center" vertical="center"/>
    </xf>
    <xf numFmtId="177" fontId="10" fillId="2" borderId="3" xfId="49" applyNumberFormat="1" applyFont="1" applyFill="1" applyBorder="1" applyAlignment="1">
      <alignment horizontal="right" vertical="center"/>
    </xf>
    <xf numFmtId="0" fontId="11" fillId="0" borderId="14" xfId="49" applyFont="1" applyFill="1" applyBorder="1"/>
    <xf numFmtId="0" fontId="10" fillId="2" borderId="14" xfId="49" applyFont="1" applyFill="1" applyBorder="1"/>
    <xf numFmtId="0" fontId="4" fillId="0" borderId="14" xfId="49" applyFont="1" applyFill="1" applyBorder="1"/>
    <xf numFmtId="0" fontId="10" fillId="2" borderId="14" xfId="49" applyFont="1" applyFill="1" applyBorder="1" applyAlignment="1">
      <alignment vertical="center"/>
    </xf>
    <xf numFmtId="0" fontId="10" fillId="2" borderId="0" xfId="49" applyFont="1" applyFill="1" applyAlignment="1">
      <alignment horizontal="right" vertical="center" wrapText="1"/>
    </xf>
    <xf numFmtId="0" fontId="10" fillId="2" borderId="1" xfId="49" applyFont="1" applyFill="1" applyBorder="1" applyAlignment="1">
      <alignment horizontal="right" vertical="center" wrapText="1"/>
    </xf>
    <xf numFmtId="177" fontId="10" fillId="2" borderId="4" xfId="49" applyNumberFormat="1" applyFont="1" applyFill="1" applyBorder="1" applyAlignment="1">
      <alignment horizontal="right" vertical="center"/>
    </xf>
    <xf numFmtId="0" fontId="10" fillId="2" borderId="4" xfId="49" applyFont="1" applyFill="1" applyBorder="1" applyAlignment="1">
      <alignment horizontal="center" vertical="center"/>
    </xf>
    <xf numFmtId="178" fontId="10" fillId="2" borderId="4" xfId="49" applyNumberFormat="1" applyFont="1" applyFill="1" applyBorder="1" applyAlignment="1">
      <alignment horizontal="right" vertical="center"/>
    </xf>
    <xf numFmtId="177" fontId="10" fillId="3" borderId="4" xfId="49" applyNumberFormat="1" applyFont="1" applyFill="1" applyBorder="1" applyAlignment="1">
      <alignment horizontal="right" vertical="center"/>
    </xf>
    <xf numFmtId="178" fontId="10" fillId="3" borderId="4" xfId="49" applyNumberFormat="1" applyFont="1" applyFill="1" applyBorder="1" applyAlignment="1">
      <alignment horizontal="right" vertical="center"/>
    </xf>
    <xf numFmtId="0" fontId="10" fillId="2" borderId="8" xfId="49" applyFont="1" applyFill="1" applyBorder="1" applyAlignment="1">
      <alignment horizontal="center" vertical="center"/>
    </xf>
    <xf numFmtId="0" fontId="10" fillId="2" borderId="14" xfId="49" applyFont="1" applyFill="1" applyBorder="1" applyAlignment="1">
      <alignment horizontal="right" vertical="center" wrapText="1"/>
    </xf>
    <xf numFmtId="0" fontId="3" fillId="0" borderId="2" xfId="49" applyFont="1" applyFill="1" applyBorder="1" applyAlignment="1">
      <alignment horizontal="left" vertical="center"/>
    </xf>
    <xf numFmtId="178" fontId="3" fillId="0" borderId="2" xfId="49" applyNumberFormat="1" applyFont="1" applyFill="1" applyBorder="1" applyAlignment="1">
      <alignment horizontal="right" vertical="center"/>
    </xf>
    <xf numFmtId="176" fontId="3" fillId="3" borderId="2" xfId="49" applyNumberFormat="1" applyFont="1" applyFill="1" applyBorder="1" applyAlignment="1">
      <alignment horizontal="right" vertical="center"/>
    </xf>
    <xf numFmtId="178" fontId="3" fillId="3" borderId="12" xfId="49" applyNumberFormat="1" applyFont="1" applyFill="1" applyBorder="1" applyAlignment="1">
      <alignment horizontal="right" vertical="center"/>
    </xf>
    <xf numFmtId="0" fontId="12" fillId="0" borderId="0" xfId="49" applyFont="1" applyFill="1" applyAlignment="1">
      <alignment horizontal="center" vertical="center"/>
    </xf>
    <xf numFmtId="0" fontId="13" fillId="0" borderId="0" xfId="49" applyFont="1" applyFill="1" applyAlignment="1">
      <alignment horizontal="right" vertical="center"/>
    </xf>
    <xf numFmtId="0" fontId="13" fillId="2" borderId="1" xfId="49" applyFont="1" applyFill="1" applyBorder="1" applyAlignment="1">
      <alignment vertical="center"/>
    </xf>
    <xf numFmtId="0" fontId="13" fillId="0" borderId="1" xfId="49" applyFont="1" applyFill="1" applyBorder="1" applyAlignment="1">
      <alignment vertical="center"/>
    </xf>
    <xf numFmtId="0" fontId="13" fillId="2" borderId="1" xfId="49" applyFont="1" applyFill="1" applyBorder="1" applyAlignment="1">
      <alignment horizontal="right" vertical="center"/>
    </xf>
    <xf numFmtId="0" fontId="3" fillId="0" borderId="16" xfId="49" applyFont="1" applyFill="1" applyBorder="1" applyAlignment="1">
      <alignment vertical="center"/>
    </xf>
    <xf numFmtId="178" fontId="3" fillId="3" borderId="16" xfId="49" applyNumberFormat="1" applyFont="1" applyFill="1" applyBorder="1" applyAlignment="1">
      <alignment horizontal="right" vertical="center"/>
    </xf>
    <xf numFmtId="178" fontId="3" fillId="0" borderId="16" xfId="49" applyNumberFormat="1" applyFont="1" applyFill="1" applyBorder="1" applyAlignment="1">
      <alignment horizontal="right" vertical="center"/>
    </xf>
    <xf numFmtId="0" fontId="3" fillId="0" borderId="16" xfId="49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left" vertical="center"/>
    </xf>
    <xf numFmtId="0" fontId="14" fillId="0" borderId="0" xfId="49" applyFont="1" applyFill="1" applyAlignment="1">
      <alignment horizontal="center" vertical="center"/>
    </xf>
    <xf numFmtId="178" fontId="3" fillId="3" borderId="5" xfId="49" applyNumberFormat="1" applyFont="1" applyFill="1" applyBorder="1" applyAlignment="1">
      <alignment horizontal="right" vertical="center"/>
    </xf>
    <xf numFmtId="178" fontId="3" fillId="3" borderId="6" xfId="49" applyNumberFormat="1" applyFont="1" applyFill="1" applyBorder="1" applyAlignment="1">
      <alignment horizontal="right" vertical="center"/>
    </xf>
    <xf numFmtId="178" fontId="3" fillId="0" borderId="3" xfId="49" applyNumberFormat="1" applyFont="1" applyFill="1" applyBorder="1" applyAlignment="1">
      <alignment horizontal="right" vertical="center"/>
    </xf>
    <xf numFmtId="0" fontId="3" fillId="0" borderId="10" xfId="49" applyFont="1" applyFill="1" applyBorder="1" applyAlignment="1">
      <alignment vertical="center"/>
    </xf>
    <xf numFmtId="178" fontId="3" fillId="0" borderId="12" xfId="49" applyNumberFormat="1" applyFont="1" applyFill="1" applyBorder="1" applyAlignment="1">
      <alignment horizontal="right" vertical="center"/>
    </xf>
    <xf numFmtId="178" fontId="3" fillId="0" borderId="17" xfId="49" applyNumberFormat="1" applyFont="1" applyFill="1" applyBorder="1" applyAlignment="1">
      <alignment horizontal="right" vertical="center"/>
    </xf>
    <xf numFmtId="0" fontId="3" fillId="0" borderId="19" xfId="49" applyFont="1" applyFill="1" applyBorder="1" applyAlignment="1">
      <alignment vertical="center"/>
    </xf>
    <xf numFmtId="178" fontId="3" fillId="0" borderId="4" xfId="49" applyNumberFormat="1" applyFont="1" applyFill="1" applyBorder="1" applyAlignment="1">
      <alignment horizontal="right" vertical="center"/>
    </xf>
    <xf numFmtId="178" fontId="3" fillId="0" borderId="7" xfId="49" applyNumberFormat="1" applyFont="1" applyFill="1" applyBorder="1" applyAlignment="1">
      <alignment horizontal="right" vertical="center"/>
    </xf>
    <xf numFmtId="178" fontId="3" fillId="0" borderId="8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 wrapText="1"/>
    </xf>
    <xf numFmtId="0" fontId="3" fillId="2" borderId="0" xfId="49" applyFont="1" applyFill="1" applyAlignment="1">
      <alignment horizontal="left" vertical="center"/>
    </xf>
    <xf numFmtId="0" fontId="3" fillId="2" borderId="15" xfId="49" applyFont="1" applyFill="1" applyBorder="1" applyAlignment="1">
      <alignment vertical="center"/>
    </xf>
    <xf numFmtId="0" fontId="3" fillId="2" borderId="15" xfId="49" applyFont="1" applyFill="1" applyBorder="1" applyAlignment="1">
      <alignment horizontal="right" vertical="center"/>
    </xf>
    <xf numFmtId="0" fontId="4" fillId="0" borderId="15" xfId="49" applyFont="1" applyFill="1" applyBorder="1"/>
    <xf numFmtId="0" fontId="3" fillId="2" borderId="15" xfId="49" applyFont="1" applyFill="1" applyBorder="1" applyAlignment="1">
      <alignment horizontal="center" vertical="center"/>
    </xf>
    <xf numFmtId="0" fontId="3" fillId="2" borderId="20" xfId="49" applyFont="1" applyFill="1" applyBorder="1" applyAlignment="1">
      <alignment horizontal="center" vertical="center"/>
    </xf>
    <xf numFmtId="0" fontId="4" fillId="0" borderId="7" xfId="49" applyFont="1" applyFill="1" applyBorder="1"/>
    <xf numFmtId="0" fontId="4" fillId="0" borderId="21" xfId="49" applyFont="1" applyFill="1" applyBorder="1"/>
    <xf numFmtId="0" fontId="3" fillId="2" borderId="7" xfId="49" applyFont="1" applyFill="1" applyBorder="1" applyAlignment="1">
      <alignment vertical="center"/>
    </xf>
    <xf numFmtId="178" fontId="3" fillId="2" borderId="7" xfId="49" applyNumberFormat="1" applyFont="1" applyFill="1" applyBorder="1" applyAlignment="1">
      <alignment horizontal="center" vertical="center"/>
    </xf>
    <xf numFmtId="0" fontId="3" fillId="2" borderId="22" xfId="49" applyFont="1" applyFill="1" applyBorder="1" applyAlignment="1">
      <alignment horizontal="right" vertical="center"/>
    </xf>
    <xf numFmtId="180" fontId="3" fillId="2" borderId="0" xfId="49" applyNumberFormat="1" applyFont="1" applyFill="1" applyAlignment="1">
      <alignment vertical="center"/>
    </xf>
    <xf numFmtId="180" fontId="3" fillId="2" borderId="23" xfId="49" applyNumberFormat="1" applyFont="1" applyFill="1" applyBorder="1" applyAlignment="1">
      <alignment horizontal="right" vertical="center"/>
    </xf>
    <xf numFmtId="0" fontId="13" fillId="0" borderId="0" xfId="49" applyFont="1" applyFill="1" applyAlignment="1">
      <alignment vertical="center"/>
    </xf>
    <xf numFmtId="0" fontId="15" fillId="2" borderId="0" xfId="49" applyFont="1" applyFill="1" applyAlignment="1">
      <alignment vertical="center"/>
    </xf>
    <xf numFmtId="0" fontId="15" fillId="0" borderId="0" xfId="49" applyFont="1" applyFill="1" applyAlignment="1">
      <alignment vertical="center"/>
    </xf>
    <xf numFmtId="0" fontId="15" fillId="2" borderId="1" xfId="49" applyFont="1" applyFill="1" applyBorder="1" applyAlignment="1">
      <alignment vertical="center"/>
    </xf>
    <xf numFmtId="0" fontId="15" fillId="0" borderId="1" xfId="49" applyFont="1" applyFill="1" applyBorder="1" applyAlignment="1">
      <alignment vertical="center"/>
    </xf>
    <xf numFmtId="0" fontId="3" fillId="2" borderId="16" xfId="49" applyFont="1" applyFill="1" applyBorder="1" applyAlignment="1">
      <alignment horizontal="center" vertical="center" wrapText="1"/>
    </xf>
    <xf numFmtId="0" fontId="3" fillId="2" borderId="24" xfId="49" applyFont="1" applyFill="1" applyBorder="1" applyAlignment="1">
      <alignment horizontal="left" vertical="center"/>
    </xf>
    <xf numFmtId="176" fontId="3" fillId="3" borderId="3" xfId="49" applyNumberFormat="1" applyFont="1" applyFill="1" applyBorder="1" applyAlignment="1">
      <alignment horizontal="right" vertical="center"/>
    </xf>
    <xf numFmtId="176" fontId="3" fillId="3" borderId="4" xfId="49" applyNumberFormat="1" applyFont="1" applyFill="1" applyBorder="1" applyAlignment="1">
      <alignment horizontal="right" vertical="center"/>
    </xf>
    <xf numFmtId="176" fontId="3" fillId="3" borderId="12" xfId="49" applyNumberFormat="1" applyFont="1" applyFill="1" applyBorder="1" applyAlignment="1">
      <alignment horizontal="right" vertical="center"/>
    </xf>
    <xf numFmtId="176" fontId="3" fillId="3" borderId="17" xfId="49" applyNumberFormat="1" applyFont="1" applyFill="1" applyBorder="1" applyAlignment="1">
      <alignment horizontal="right" vertical="center"/>
    </xf>
    <xf numFmtId="176" fontId="3" fillId="3" borderId="8" xfId="49" applyNumberFormat="1" applyFont="1" applyFill="1" applyBorder="1" applyAlignment="1">
      <alignment horizontal="right" vertical="center"/>
    </xf>
    <xf numFmtId="0" fontId="14" fillId="2" borderId="0" xfId="49" applyFont="1" applyFill="1" applyAlignment="1">
      <alignment horizontal="center" vertical="center"/>
    </xf>
    <xf numFmtId="0" fontId="16" fillId="0" borderId="0" xfId="49" applyFont="1" applyFill="1"/>
    <xf numFmtId="0" fontId="3" fillId="2" borderId="18" xfId="49" applyFont="1" applyFill="1" applyBorder="1" applyAlignment="1">
      <alignment horizontal="center" vertical="center"/>
    </xf>
    <xf numFmtId="0" fontId="3" fillId="2" borderId="18" xfId="49" applyFont="1" applyFill="1" applyBorder="1" applyAlignment="1">
      <alignment horizontal="center" vertical="center" wrapText="1"/>
    </xf>
    <xf numFmtId="178" fontId="3" fillId="3" borderId="18" xfId="49" applyNumberFormat="1" applyFont="1" applyFill="1" applyBorder="1" applyAlignment="1">
      <alignment horizontal="right" vertical="center"/>
    </xf>
    <xf numFmtId="178" fontId="3" fillId="2" borderId="18" xfId="49" applyNumberFormat="1" applyFont="1" applyFill="1" applyBorder="1" applyAlignment="1">
      <alignment horizontal="right" vertical="center"/>
    </xf>
    <xf numFmtId="176" fontId="3" fillId="2" borderId="18" xfId="49" applyNumberFormat="1" applyFont="1" applyFill="1" applyBorder="1" applyAlignment="1">
      <alignment horizontal="right" vertical="center"/>
    </xf>
    <xf numFmtId="0" fontId="3" fillId="2" borderId="23" xfId="49" applyFont="1" applyFill="1" applyBorder="1" applyAlignment="1">
      <alignment horizontal="right" vertical="center"/>
    </xf>
    <xf numFmtId="0" fontId="17" fillId="2" borderId="0" xfId="49" applyFont="1" applyFill="1" applyAlignment="1">
      <alignment horizontal="center" vertical="center"/>
    </xf>
    <xf numFmtId="0" fontId="18" fillId="2" borderId="0" xfId="49" applyFont="1" applyFill="1" applyAlignment="1">
      <alignment horizontal="left" vertical="center"/>
    </xf>
    <xf numFmtId="0" fontId="19" fillId="2" borderId="0" xfId="49" applyFont="1" applyFill="1" applyAlignment="1">
      <alignment horizontal="center" vertical="center"/>
    </xf>
    <xf numFmtId="0" fontId="3" fillId="0" borderId="0" xfId="49" applyFont="1" applyFill="1" applyAlignment="1">
      <alignment horizontal="left" vertical="center"/>
    </xf>
    <xf numFmtId="0" fontId="19" fillId="0" borderId="0" xfId="49" applyFont="1" applyFill="1" applyAlignment="1">
      <alignment horizontal="center" vertical="center"/>
    </xf>
    <xf numFmtId="0" fontId="3" fillId="0" borderId="0" xfId="49" applyFont="1" applyFill="1"/>
    <xf numFmtId="49" fontId="3" fillId="0" borderId="25" xfId="49" applyNumberFormat="1" applyFont="1" applyFill="1" applyBorder="1" applyAlignment="1">
      <alignment horizontal="left"/>
    </xf>
    <xf numFmtId="0" fontId="3" fillId="0" borderId="25" xfId="49" applyFont="1" applyFill="1" applyBorder="1" applyAlignment="1">
      <alignment horizontal="left"/>
    </xf>
    <xf numFmtId="49" fontId="3" fillId="0" borderId="26" xfId="49" applyNumberFormat="1" applyFont="1" applyFill="1" applyBorder="1" applyAlignment="1">
      <alignment horizontal="left"/>
    </xf>
    <xf numFmtId="0" fontId="3" fillId="0" borderId="26" xfId="49" applyFont="1" applyFill="1" applyBorder="1" applyAlignment="1">
      <alignment horizontal="left"/>
    </xf>
    <xf numFmtId="14" fontId="3" fillId="0" borderId="25" xfId="49" applyNumberFormat="1" applyFont="1" applyFill="1" applyBorder="1" applyAlignment="1">
      <alignment horizontal="left"/>
    </xf>
    <xf numFmtId="0" fontId="10" fillId="0" borderId="0" xfId="49" applyFont="1" applyFill="1"/>
    <xf numFmtId="0" fontId="10" fillId="0" borderId="26" xfId="49" applyFont="1" applyFill="1" applyBorder="1"/>
    <xf numFmtId="0" fontId="10" fillId="0" borderId="0" xfId="49" applyFont="1" applyFill="1" applyAlignment="1">
      <alignment vertical="center"/>
    </xf>
    <xf numFmtId="0" fontId="2" fillId="0" borderId="0" xfId="49" applyFont="1" applyFill="1"/>
    <xf numFmtId="0" fontId="13" fillId="0" borderId="0" xfId="49" applyFont="1" applyFill="1"/>
    <xf numFmtId="0" fontId="3" fillId="0" borderId="0" xfId="49" applyFont="1" applyFill="1" applyAlignment="1">
      <alignment horizontal="right"/>
    </xf>
    <xf numFmtId="49" fontId="3" fillId="0" borderId="25" xfId="49" applyNumberFormat="1" applyFont="1" applyFill="1" applyBorder="1"/>
    <xf numFmtId="0" fontId="3" fillId="0" borderId="25" xfId="49" applyFont="1" applyFill="1" applyBorder="1"/>
    <xf numFmtId="181" fontId="3" fillId="0" borderId="25" xfId="49" applyNumberFormat="1" applyFont="1" applyFill="1" applyBorder="1" applyAlignment="1">
      <alignment horizontal="center"/>
    </xf>
    <xf numFmtId="49" fontId="3" fillId="0" borderId="26" xfId="49" applyNumberFormat="1" applyFont="1" applyFill="1" applyBorder="1"/>
    <xf numFmtId="14" fontId="3" fillId="0" borderId="26" xfId="49" applyNumberFormat="1" applyFont="1" applyFill="1" applyBorder="1"/>
    <xf numFmtId="14" fontId="3" fillId="0" borderId="0" xfId="49" applyNumberFormat="1" applyFont="1" applyFill="1"/>
    <xf numFmtId="0" fontId="3" fillId="0" borderId="26" xfId="49" applyFont="1" applyFill="1" applyBorder="1"/>
    <xf numFmtId="0" fontId="20" fillId="0" borderId="0" xfId="49" applyFont="1" applyFill="1" applyAlignment="1">
      <alignment horizontal="center" vertical="center"/>
    </xf>
    <xf numFmtId="49" fontId="13" fillId="0" borderId="0" xfId="49" applyNumberFormat="1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3"/>
  <sheetViews>
    <sheetView showGridLines="0" tabSelected="1" workbookViewId="0">
      <selection activeCell="A1" sqref="A1:C1"/>
    </sheetView>
  </sheetViews>
  <sheetFormatPr defaultColWidth="8" defaultRowHeight="14.25"/>
  <cols>
    <col min="1" max="1" width="3.15" style="1"/>
    <col min="2" max="2" width="7.31666666666667" style="1"/>
    <col min="3" max="3" width="9.325" style="1"/>
    <col min="4" max="4" width="18.9333333333333" style="1"/>
    <col min="5" max="5" width="8.45833333333333" style="1"/>
    <col min="6" max="6" width="14.0583333333333" style="1"/>
    <col min="7" max="7" width="13.3333333333333" style="1"/>
    <col min="8" max="8" width="8.45833333333333" style="1"/>
    <col min="9" max="9" width="4.59166666666667" style="1"/>
    <col min="10" max="10" width="8.175" style="1"/>
    <col min="11" max="11" width="4.44166666666667" style="1"/>
    <col min="12" max="12" width="8.6" style="1"/>
    <col min="13" max="13" width="7.88333333333333" style="1"/>
    <col min="14" max="14" width="16.775" style="1"/>
    <col min="15" max="15" width="3.00833333333333" style="1"/>
  </cols>
  <sheetData>
    <row r="1" ht="13.5" customHeight="1" spans="1:1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ht="22.5" customHeight="1" spans="1:1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ht="45" customHeight="1" spans="1:15">
      <c r="A3" s="242"/>
      <c r="B3" s="35" t="s">
        <v>0</v>
      </c>
      <c r="C3" s="243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53"/>
    </row>
    <row r="4" ht="18.75" customHeight="1" spans="1:1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</row>
    <row r="5" ht="18.75" customHeight="1" spans="1:15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</row>
    <row r="6" ht="21.75" customHeight="1" spans="1:15">
      <c r="A6" s="244"/>
      <c r="B6" s="234"/>
      <c r="C6" s="245" t="s">
        <v>1</v>
      </c>
      <c r="D6" s="245"/>
      <c r="E6" s="246"/>
      <c r="F6" s="247"/>
      <c r="G6" s="234" t="s">
        <v>2</v>
      </c>
      <c r="H6" s="248">
        <v>0</v>
      </c>
      <c r="I6" s="234" t="s">
        <v>3</v>
      </c>
      <c r="J6" s="248">
        <v>0</v>
      </c>
      <c r="K6" s="234" t="s">
        <v>4</v>
      </c>
      <c r="L6" s="248">
        <v>0</v>
      </c>
      <c r="M6" s="234" t="s">
        <v>5</v>
      </c>
      <c r="N6" s="234"/>
      <c r="O6" s="244"/>
    </row>
    <row r="7" ht="21.75" customHeight="1" spans="1:15">
      <c r="A7" s="244"/>
      <c r="B7" s="234"/>
      <c r="C7" s="234"/>
      <c r="D7" s="234"/>
      <c r="E7" s="249"/>
      <c r="F7" s="249"/>
      <c r="G7" s="234"/>
      <c r="H7" s="250"/>
      <c r="I7" s="234"/>
      <c r="J7" s="250"/>
      <c r="K7" s="234"/>
      <c r="L7" s="250"/>
      <c r="M7" s="234"/>
      <c r="N7" s="234"/>
      <c r="O7" s="244"/>
    </row>
    <row r="8" ht="21.75" customHeight="1" spans="1:15">
      <c r="A8" s="244"/>
      <c r="B8" s="234"/>
      <c r="C8" s="245" t="s">
        <v>6</v>
      </c>
      <c r="D8" s="245"/>
      <c r="E8" s="246"/>
      <c r="F8" s="247"/>
      <c r="G8" s="234"/>
      <c r="H8" s="251"/>
      <c r="I8" s="234"/>
      <c r="J8" s="251"/>
      <c r="K8" s="234"/>
      <c r="L8" s="251"/>
      <c r="M8" s="234"/>
      <c r="N8" s="234"/>
      <c r="O8" s="244"/>
    </row>
    <row r="9" ht="21.75" customHeight="1" spans="1:15">
      <c r="A9" s="244"/>
      <c r="B9" s="234"/>
      <c r="C9" s="234"/>
      <c r="D9" s="234"/>
      <c r="E9" s="249"/>
      <c r="F9" s="249"/>
      <c r="G9" s="234"/>
      <c r="H9" s="251"/>
      <c r="I9" s="234"/>
      <c r="J9" s="251"/>
      <c r="K9" s="234"/>
      <c r="L9" s="251"/>
      <c r="M9" s="234"/>
      <c r="N9" s="234"/>
      <c r="O9" s="244"/>
    </row>
    <row r="10" ht="21.75" customHeight="1" spans="1:15">
      <c r="A10" s="244"/>
      <c r="B10" s="245" t="s">
        <v>7</v>
      </c>
      <c r="C10" s="234"/>
      <c r="D10" s="245"/>
      <c r="E10" s="246"/>
      <c r="F10" s="247"/>
      <c r="G10" s="234" t="s">
        <v>8</v>
      </c>
      <c r="H10" s="248">
        <v>0</v>
      </c>
      <c r="I10" s="234" t="s">
        <v>3</v>
      </c>
      <c r="J10" s="248">
        <v>0</v>
      </c>
      <c r="K10" s="234" t="s">
        <v>4</v>
      </c>
      <c r="L10" s="248">
        <v>0</v>
      </c>
      <c r="M10" s="234" t="s">
        <v>5</v>
      </c>
      <c r="N10" s="234"/>
      <c r="O10" s="244"/>
    </row>
    <row r="11" ht="21.75" customHeight="1" spans="1:1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ht="21.75" customHeight="1" spans="1:15">
      <c r="A12" s="56"/>
      <c r="B12" s="245" t="s">
        <v>9</v>
      </c>
      <c r="C12" s="245"/>
      <c r="D12" s="245"/>
      <c r="E12" s="246"/>
      <c r="F12" s="247"/>
      <c r="G12" s="56"/>
      <c r="H12" s="251"/>
      <c r="I12" s="56"/>
      <c r="J12" s="56"/>
      <c r="K12" s="56"/>
      <c r="L12" s="56"/>
      <c r="M12" s="56"/>
      <c r="N12" s="56"/>
      <c r="O12" s="56"/>
    </row>
    <row r="13" ht="21.75" customHeight="1" spans="1:1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ht="21.75" customHeight="1" spans="1:15">
      <c r="A14" s="56"/>
      <c r="B14" s="56"/>
      <c r="C14" s="245" t="s">
        <v>10</v>
      </c>
      <c r="D14" s="245"/>
      <c r="E14" s="246"/>
      <c r="F14" s="247"/>
      <c r="G14" s="56"/>
      <c r="H14" s="56"/>
      <c r="I14" s="56"/>
      <c r="J14" s="56"/>
      <c r="K14" s="56"/>
      <c r="L14" s="56"/>
      <c r="M14" s="56"/>
      <c r="N14" s="56"/>
      <c r="O14" s="56"/>
    </row>
    <row r="15" ht="21.75" customHeight="1" spans="1:15">
      <c r="A15" s="244"/>
      <c r="B15" s="234"/>
      <c r="C15" s="234"/>
      <c r="D15" s="234"/>
      <c r="E15" s="252"/>
      <c r="F15" s="252"/>
      <c r="G15" s="234"/>
      <c r="H15" s="234"/>
      <c r="I15" s="234"/>
      <c r="J15" s="234"/>
      <c r="K15" s="234"/>
      <c r="L15" s="234"/>
      <c r="M15" s="234"/>
      <c r="N15" s="234"/>
      <c r="O15" s="244"/>
    </row>
    <row r="16" ht="21.75" customHeight="1" spans="1:15">
      <c r="A16" s="244"/>
      <c r="B16" s="245" t="s">
        <v>11</v>
      </c>
      <c r="C16" s="234"/>
      <c r="D16" s="245"/>
      <c r="E16" s="245"/>
      <c r="F16" s="246"/>
      <c r="G16" s="245" t="s">
        <v>12</v>
      </c>
      <c r="H16" s="234"/>
      <c r="I16" s="246"/>
      <c r="J16" s="247"/>
      <c r="K16" s="247"/>
      <c r="L16" s="245" t="s">
        <v>13</v>
      </c>
      <c r="M16" s="245"/>
      <c r="N16" s="246"/>
      <c r="O16" s="254"/>
    </row>
    <row r="17" ht="21.75" customHeight="1" spans="1:15">
      <c r="A17" s="244"/>
      <c r="B17" s="234"/>
      <c r="C17" s="234"/>
      <c r="D17" s="234"/>
      <c r="E17" s="234"/>
      <c r="F17" s="249"/>
      <c r="G17" s="234"/>
      <c r="H17" s="234"/>
      <c r="I17" s="249"/>
      <c r="J17" s="249"/>
      <c r="K17" s="249"/>
      <c r="L17" s="234"/>
      <c r="M17" s="234"/>
      <c r="N17" s="249"/>
      <c r="O17" s="254"/>
    </row>
    <row r="18" ht="21.75" customHeight="1" spans="1:15">
      <c r="A18" s="244"/>
      <c r="B18" s="245" t="s">
        <v>14</v>
      </c>
      <c r="C18" s="234"/>
      <c r="D18" s="245"/>
      <c r="E18" s="245"/>
      <c r="F18" s="246"/>
      <c r="G18" s="245" t="s">
        <v>12</v>
      </c>
      <c r="H18" s="234"/>
      <c r="I18" s="246"/>
      <c r="J18" s="247"/>
      <c r="K18" s="247"/>
      <c r="L18" s="245" t="s">
        <v>13</v>
      </c>
      <c r="M18" s="245"/>
      <c r="N18" s="246"/>
      <c r="O18" s="254"/>
    </row>
    <row r="19" ht="21.75" customHeight="1" spans="1:15">
      <c r="A19" s="240"/>
      <c r="B19" s="240"/>
      <c r="C19" s="240"/>
      <c r="D19" s="240"/>
      <c r="E19" s="240"/>
      <c r="F19" s="241"/>
      <c r="G19" s="240"/>
      <c r="H19" s="240"/>
      <c r="I19" s="241"/>
      <c r="J19" s="241"/>
      <c r="K19" s="241"/>
      <c r="L19" s="240"/>
      <c r="M19" s="240"/>
      <c r="N19" s="241"/>
      <c r="O19" s="240"/>
    </row>
    <row r="20" ht="18.75" customHeight="1" spans="1:15">
      <c r="A20" s="56"/>
      <c r="B20" s="245" t="s">
        <v>15</v>
      </c>
      <c r="C20" s="234"/>
      <c r="D20" s="245"/>
      <c r="E20" s="245"/>
      <c r="F20" s="246"/>
      <c r="G20" s="245" t="s">
        <v>12</v>
      </c>
      <c r="H20" s="234"/>
      <c r="I20" s="246"/>
      <c r="J20" s="247"/>
      <c r="K20" s="247"/>
      <c r="L20" s="245" t="s">
        <v>13</v>
      </c>
      <c r="M20" s="245"/>
      <c r="N20" s="246"/>
      <c r="O20" s="56"/>
    </row>
    <row r="21" ht="18.75" customHeight="1" spans="1:1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</row>
    <row r="22" ht="18.75" customHeight="1" spans="1:15">
      <c r="A22" s="240"/>
      <c r="B22" s="245" t="s">
        <v>16</v>
      </c>
      <c r="C22" s="234"/>
      <c r="D22" s="245"/>
      <c r="E22" s="245"/>
      <c r="F22" s="246"/>
      <c r="G22" s="245" t="s">
        <v>12</v>
      </c>
      <c r="H22" s="234"/>
      <c r="I22" s="246"/>
      <c r="J22" s="247"/>
      <c r="K22" s="247"/>
      <c r="L22" s="245" t="s">
        <v>13</v>
      </c>
      <c r="M22" s="245"/>
      <c r="N22" s="246"/>
      <c r="O22" s="240"/>
    </row>
    <row r="23" ht="18.75" customHeight="1" spans="1:15">
      <c r="A23" s="240"/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</row>
  </sheetData>
  <mergeCells count="28">
    <mergeCell ref="A1:C1"/>
    <mergeCell ref="B3:N3"/>
    <mergeCell ref="C6:D6"/>
    <mergeCell ref="E6:F6"/>
    <mergeCell ref="C8:D8"/>
    <mergeCell ref="E8:F8"/>
    <mergeCell ref="B10:D10"/>
    <mergeCell ref="E10:F10"/>
    <mergeCell ref="B12:D12"/>
    <mergeCell ref="E12:F12"/>
    <mergeCell ref="C14:D14"/>
    <mergeCell ref="E14:F14"/>
    <mergeCell ref="B16:E16"/>
    <mergeCell ref="G16:H16"/>
    <mergeCell ref="I16:K16"/>
    <mergeCell ref="L16:M16"/>
    <mergeCell ref="B18:E18"/>
    <mergeCell ref="G18:H18"/>
    <mergeCell ref="I18:K18"/>
    <mergeCell ref="L18:M18"/>
    <mergeCell ref="B20:E20"/>
    <mergeCell ref="G20:H20"/>
    <mergeCell ref="I20:K20"/>
    <mergeCell ref="L20:M20"/>
    <mergeCell ref="B22:E22"/>
    <mergeCell ref="G22:H22"/>
    <mergeCell ref="I22:K22"/>
    <mergeCell ref="L22:M22"/>
  </mergeCells>
  <printOptions horizontalCentered="1"/>
  <pageMargins left="0.786805555555556" right="0.786805555555556" top="0.393055555555556" bottom="0.393055555555556" header="0.511805555555556" footer="0.511805555555556"/>
  <pageSetup paperSize="9" scale="80" pageOrder="overThenDown" orientation="landscape" errors="blank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1"/>
  <sheetViews>
    <sheetView showGridLines="0" workbookViewId="0">
      <selection activeCell="A1" sqref="A1:J1"/>
    </sheetView>
  </sheetViews>
  <sheetFormatPr defaultColWidth="8" defaultRowHeight="14.25"/>
  <cols>
    <col min="1" max="1" width="37.4333333333333" style="1"/>
    <col min="2" max="5" width="16.925" style="1"/>
    <col min="6" max="6" width="23.95" style="1"/>
    <col min="7" max="10" width="16.925" style="1"/>
  </cols>
  <sheetData>
    <row r="1" ht="36.75" customHeight="1" spans="1:10">
      <c r="A1" s="35" t="s">
        <v>203</v>
      </c>
      <c r="B1" s="56"/>
      <c r="C1" s="56"/>
      <c r="D1" s="56"/>
      <c r="E1" s="35"/>
      <c r="F1" s="35"/>
      <c r="G1" s="56"/>
      <c r="H1" s="56"/>
      <c r="I1" s="56"/>
      <c r="J1" s="35"/>
    </row>
    <row r="2" ht="18" customHeight="1" spans="1:10">
      <c r="A2" s="184"/>
      <c r="B2" s="56"/>
      <c r="C2" s="56"/>
      <c r="D2" s="56"/>
      <c r="E2" s="184"/>
      <c r="F2" s="3"/>
      <c r="G2" s="56"/>
      <c r="H2" s="56"/>
      <c r="I2" s="56"/>
      <c r="J2" s="195" t="s">
        <v>204</v>
      </c>
    </row>
    <row r="3" ht="18" customHeight="1" spans="1:10">
      <c r="A3" s="7" t="s">
        <v>48</v>
      </c>
      <c r="B3" s="57"/>
      <c r="C3" s="57"/>
      <c r="D3" s="57"/>
      <c r="E3" s="39"/>
      <c r="F3" s="39"/>
      <c r="G3" s="57"/>
      <c r="H3" s="57"/>
      <c r="I3" s="57"/>
      <c r="J3" s="8" t="s">
        <v>49</v>
      </c>
    </row>
    <row r="4" ht="35.25" customHeight="1" spans="1:10">
      <c r="A4" s="62" t="s">
        <v>143</v>
      </c>
      <c r="B4" s="42" t="s">
        <v>82</v>
      </c>
      <c r="C4" s="42" t="s">
        <v>205</v>
      </c>
      <c r="D4" s="42" t="s">
        <v>206</v>
      </c>
      <c r="E4" s="42" t="s">
        <v>207</v>
      </c>
      <c r="F4" s="62" t="s">
        <v>208</v>
      </c>
      <c r="G4" s="42" t="s">
        <v>82</v>
      </c>
      <c r="H4" s="42" t="s">
        <v>205</v>
      </c>
      <c r="I4" s="42" t="s">
        <v>206</v>
      </c>
      <c r="J4" s="42" t="s">
        <v>207</v>
      </c>
    </row>
    <row r="5" ht="21" customHeight="1" spans="1:10">
      <c r="A5" s="45" t="s">
        <v>209</v>
      </c>
      <c r="B5" s="51">
        <f t="shared" ref="B5:B17" si="0">C5+D5+E5</f>
        <v>39788860</v>
      </c>
      <c r="C5" s="185">
        <f>C6+C7+C8+C9</f>
        <v>0</v>
      </c>
      <c r="D5" s="185">
        <f>D6+D7+D8+D9</f>
        <v>0</v>
      </c>
      <c r="E5" s="186">
        <f>E6+E7+E8+E9</f>
        <v>39788860</v>
      </c>
      <c r="F5" s="45" t="s">
        <v>186</v>
      </c>
      <c r="G5" s="51">
        <f>H5+I5+J5</f>
        <v>42902754.31</v>
      </c>
      <c r="H5" s="185">
        <f>H6+H7</f>
        <v>0</v>
      </c>
      <c r="I5" s="185">
        <f>I6+I7</f>
        <v>0</v>
      </c>
      <c r="J5" s="185">
        <f>J6+J7</f>
        <v>42902754.31</v>
      </c>
    </row>
    <row r="6" ht="21" customHeight="1" spans="1:10">
      <c r="A6" s="45" t="s">
        <v>210</v>
      </c>
      <c r="B6" s="52">
        <f t="shared" si="0"/>
        <v>38651850</v>
      </c>
      <c r="C6" s="171">
        <v>0</v>
      </c>
      <c r="D6" s="171">
        <v>0</v>
      </c>
      <c r="E6" s="171">
        <v>38651850</v>
      </c>
      <c r="F6" s="45" t="s">
        <v>211</v>
      </c>
      <c r="G6" s="52">
        <f>H6+I6+J6</f>
        <v>42593700.32</v>
      </c>
      <c r="H6" s="171">
        <v>0</v>
      </c>
      <c r="I6" s="171">
        <v>0</v>
      </c>
      <c r="J6" s="171">
        <v>42593700.32</v>
      </c>
    </row>
    <row r="7" ht="21" customHeight="1" spans="1:10">
      <c r="A7" s="45" t="s">
        <v>212</v>
      </c>
      <c r="B7" s="52">
        <f t="shared" si="0"/>
        <v>0</v>
      </c>
      <c r="C7" s="171">
        <v>0</v>
      </c>
      <c r="D7" s="171">
        <v>0</v>
      </c>
      <c r="E7" s="171">
        <v>0</v>
      </c>
      <c r="F7" s="45" t="s">
        <v>213</v>
      </c>
      <c r="G7" s="52">
        <f>H7+I7+J7</f>
        <v>309053.99</v>
      </c>
      <c r="H7" s="171">
        <v>0</v>
      </c>
      <c r="I7" s="171">
        <v>0</v>
      </c>
      <c r="J7" s="171">
        <v>309053.99</v>
      </c>
    </row>
    <row r="8" ht="21" customHeight="1" spans="1:10">
      <c r="A8" s="45" t="s">
        <v>214</v>
      </c>
      <c r="B8" s="52">
        <f t="shared" si="0"/>
        <v>587360</v>
      </c>
      <c r="C8" s="171">
        <v>0</v>
      </c>
      <c r="D8" s="171">
        <v>0</v>
      </c>
      <c r="E8" s="171">
        <v>587360</v>
      </c>
      <c r="F8" s="45" t="s">
        <v>215</v>
      </c>
      <c r="G8" s="186">
        <f>H8+I8+J8</f>
        <v>0</v>
      </c>
      <c r="H8" s="171">
        <v>0</v>
      </c>
      <c r="I8" s="171">
        <v>0</v>
      </c>
      <c r="J8" s="171">
        <v>0</v>
      </c>
    </row>
    <row r="9" ht="21" customHeight="1" spans="1:10">
      <c r="A9" s="53" t="s">
        <v>216</v>
      </c>
      <c r="B9" s="52">
        <f t="shared" si="0"/>
        <v>549650</v>
      </c>
      <c r="C9" s="187">
        <v>0</v>
      </c>
      <c r="D9" s="187">
        <v>0</v>
      </c>
      <c r="E9" s="187">
        <v>549650</v>
      </c>
      <c r="F9" s="44" t="s">
        <v>68</v>
      </c>
      <c r="G9" s="44" t="s">
        <v>68</v>
      </c>
      <c r="H9" s="44" t="s">
        <v>68</v>
      </c>
      <c r="I9" s="44" t="s">
        <v>68</v>
      </c>
      <c r="J9" s="44" t="s">
        <v>68</v>
      </c>
    </row>
    <row r="10" ht="21" customHeight="1" spans="1:10">
      <c r="A10" s="188" t="s">
        <v>110</v>
      </c>
      <c r="B10" s="52">
        <f t="shared" si="0"/>
        <v>62537.65</v>
      </c>
      <c r="C10" s="189">
        <v>0</v>
      </c>
      <c r="D10" s="189">
        <v>0</v>
      </c>
      <c r="E10" s="189">
        <v>62537.65</v>
      </c>
      <c r="F10" s="66" t="s">
        <v>68</v>
      </c>
      <c r="G10" s="66" t="s">
        <v>68</v>
      </c>
      <c r="H10" s="66" t="s">
        <v>68</v>
      </c>
      <c r="I10" s="66" t="s">
        <v>68</v>
      </c>
      <c r="J10" s="66" t="s">
        <v>68</v>
      </c>
    </row>
    <row r="11" ht="21" customHeight="1" spans="1:10">
      <c r="A11" s="45" t="s">
        <v>192</v>
      </c>
      <c r="B11" s="52">
        <f t="shared" si="0"/>
        <v>15090050</v>
      </c>
      <c r="C11" s="171">
        <v>0</v>
      </c>
      <c r="D11" s="171">
        <v>0</v>
      </c>
      <c r="E11" s="171">
        <v>15090050</v>
      </c>
      <c r="F11" s="62" t="s">
        <v>68</v>
      </c>
      <c r="G11" s="62" t="s">
        <v>68</v>
      </c>
      <c r="H11" s="62" t="s">
        <v>68</v>
      </c>
      <c r="I11" s="62" t="s">
        <v>68</v>
      </c>
      <c r="J11" s="62" t="s">
        <v>68</v>
      </c>
    </row>
    <row r="12" ht="21" customHeight="1" spans="1:10">
      <c r="A12" s="111" t="s">
        <v>217</v>
      </c>
      <c r="B12" s="52">
        <f t="shared" si="0"/>
        <v>14380050</v>
      </c>
      <c r="C12" s="171">
        <v>0</v>
      </c>
      <c r="D12" s="171">
        <v>0</v>
      </c>
      <c r="E12" s="187">
        <v>14380050</v>
      </c>
      <c r="F12" s="62" t="s">
        <v>68</v>
      </c>
      <c r="G12" s="62" t="s">
        <v>68</v>
      </c>
      <c r="H12" s="62" t="s">
        <v>68</v>
      </c>
      <c r="I12" s="62" t="s">
        <v>68</v>
      </c>
      <c r="J12" s="62" t="s">
        <v>68</v>
      </c>
    </row>
    <row r="13" ht="21" customHeight="1" spans="1:10">
      <c r="A13" s="188" t="s">
        <v>194</v>
      </c>
      <c r="B13" s="52">
        <f t="shared" si="0"/>
        <v>0</v>
      </c>
      <c r="C13" s="187">
        <v>0</v>
      </c>
      <c r="D13" s="187">
        <v>0</v>
      </c>
      <c r="E13" s="190">
        <v>0</v>
      </c>
      <c r="F13" s="60" t="s">
        <v>218</v>
      </c>
      <c r="G13" s="187">
        <f t="shared" ref="G13:G20" si="1">H13+I13+J13</f>
        <v>0</v>
      </c>
      <c r="H13" s="187">
        <v>0</v>
      </c>
      <c r="I13" s="187">
        <v>0</v>
      </c>
      <c r="J13" s="187">
        <v>0</v>
      </c>
    </row>
    <row r="14" ht="21" customHeight="1" spans="1:10">
      <c r="A14" s="45" t="s">
        <v>219</v>
      </c>
      <c r="B14" s="51">
        <f t="shared" si="0"/>
        <v>54941447.65</v>
      </c>
      <c r="C14" s="185">
        <f>C5+C10+C11+C13</f>
        <v>0</v>
      </c>
      <c r="D14" s="185">
        <f>D5+D10+D11+D13</f>
        <v>0</v>
      </c>
      <c r="E14" s="51">
        <f>E5+E10+E11+E13</f>
        <v>54941447.65</v>
      </c>
      <c r="F14" s="191" t="s">
        <v>170</v>
      </c>
      <c r="G14" s="51">
        <f t="shared" si="1"/>
        <v>42902754.31</v>
      </c>
      <c r="H14" s="185">
        <f>H5+H8+H13</f>
        <v>0</v>
      </c>
      <c r="I14" s="185">
        <f>I5+I8+I13</f>
        <v>0</v>
      </c>
      <c r="J14" s="51">
        <f>J5+J8+J13</f>
        <v>42902754.31</v>
      </c>
    </row>
    <row r="15" ht="21" customHeight="1" spans="1:10">
      <c r="A15" s="45" t="s">
        <v>220</v>
      </c>
      <c r="B15" s="52">
        <f t="shared" si="0"/>
        <v>29974519.89</v>
      </c>
      <c r="C15" s="171">
        <v>0</v>
      </c>
      <c r="D15" s="192">
        <v>0</v>
      </c>
      <c r="E15" s="193">
        <v>29974519.89</v>
      </c>
      <c r="F15" s="191" t="s">
        <v>171</v>
      </c>
      <c r="G15" s="52">
        <f t="shared" si="1"/>
        <v>0</v>
      </c>
      <c r="H15" s="171">
        <v>0</v>
      </c>
      <c r="I15" s="192">
        <v>0</v>
      </c>
      <c r="J15" s="193">
        <v>0</v>
      </c>
    </row>
    <row r="16" ht="21" customHeight="1" spans="1:10">
      <c r="A16" s="45" t="s">
        <v>221</v>
      </c>
      <c r="B16" s="52">
        <f t="shared" si="0"/>
        <v>0</v>
      </c>
      <c r="C16" s="187">
        <v>0</v>
      </c>
      <c r="D16" s="194">
        <v>0</v>
      </c>
      <c r="E16" s="193">
        <v>0</v>
      </c>
      <c r="F16" s="191" t="s">
        <v>172</v>
      </c>
      <c r="G16" s="52">
        <f t="shared" si="1"/>
        <v>54231282.13</v>
      </c>
      <c r="H16" s="187">
        <v>0</v>
      </c>
      <c r="I16" s="194">
        <v>0</v>
      </c>
      <c r="J16" s="193">
        <v>54231282.13</v>
      </c>
    </row>
    <row r="17" ht="21" customHeight="1" spans="1:10">
      <c r="A17" s="45" t="s">
        <v>222</v>
      </c>
      <c r="B17" s="185">
        <f t="shared" si="0"/>
        <v>84915967.54</v>
      </c>
      <c r="C17" s="185">
        <f>C14+C15+C16</f>
        <v>0</v>
      </c>
      <c r="D17" s="186">
        <f>D14+D15+D16</f>
        <v>0</v>
      </c>
      <c r="E17" s="173">
        <f>E14+E15+E16</f>
        <v>84915967.54</v>
      </c>
      <c r="F17" s="45" t="s">
        <v>173</v>
      </c>
      <c r="G17" s="51">
        <f t="shared" si="1"/>
        <v>97134036.44</v>
      </c>
      <c r="H17" s="51">
        <f>H14+H15+H16</f>
        <v>0</v>
      </c>
      <c r="I17" s="52">
        <f>I14+I15+I16</f>
        <v>0</v>
      </c>
      <c r="J17" s="173">
        <f>J14+J15+J16</f>
        <v>97134036.44</v>
      </c>
    </row>
    <row r="18" ht="21" customHeight="1" spans="1:10">
      <c r="A18" s="62" t="s">
        <v>68</v>
      </c>
      <c r="B18" s="44" t="s">
        <v>68</v>
      </c>
      <c r="C18" s="62" t="s">
        <v>68</v>
      </c>
      <c r="D18" s="62" t="s">
        <v>68</v>
      </c>
      <c r="E18" s="62" t="s">
        <v>68</v>
      </c>
      <c r="F18" s="45" t="s">
        <v>174</v>
      </c>
      <c r="G18" s="51">
        <f t="shared" si="1"/>
        <v>-12218068.9</v>
      </c>
      <c r="H18" s="51">
        <f>C17-H17</f>
        <v>0</v>
      </c>
      <c r="I18" s="52">
        <f>D17-I17</f>
        <v>0</v>
      </c>
      <c r="J18" s="63">
        <f>E17-J17</f>
        <v>-12218068.9</v>
      </c>
    </row>
    <row r="19" ht="21" customHeight="1" spans="1:10">
      <c r="A19" s="45" t="s">
        <v>223</v>
      </c>
      <c r="B19" s="52">
        <f>C19+D19+E19</f>
        <v>15093751.96</v>
      </c>
      <c r="C19" s="187">
        <v>0</v>
      </c>
      <c r="D19" s="187">
        <v>0</v>
      </c>
      <c r="E19" s="171">
        <v>15093751.96</v>
      </c>
      <c r="F19" s="45" t="s">
        <v>175</v>
      </c>
      <c r="G19" s="51">
        <f t="shared" si="1"/>
        <v>2875683.05999999</v>
      </c>
      <c r="H19" s="51">
        <f>C19+H18</f>
        <v>0</v>
      </c>
      <c r="I19" s="52">
        <f>D19+I18</f>
        <v>0</v>
      </c>
      <c r="J19" s="63">
        <f>E19+J18</f>
        <v>2875683.05999999</v>
      </c>
    </row>
    <row r="20" ht="21" customHeight="1" spans="1:10">
      <c r="A20" s="104" t="s">
        <v>162</v>
      </c>
      <c r="B20" s="51">
        <f>C20+D20+E20</f>
        <v>100009719.5</v>
      </c>
      <c r="C20" s="51">
        <f>C17+C19</f>
        <v>0</v>
      </c>
      <c r="D20" s="52">
        <f>D17+D19</f>
        <v>0</v>
      </c>
      <c r="E20" s="63">
        <f>E17+E19</f>
        <v>100009719.5</v>
      </c>
      <c r="F20" s="104" t="s">
        <v>163</v>
      </c>
      <c r="G20" s="51">
        <f t="shared" si="1"/>
        <v>100009719.5</v>
      </c>
      <c r="H20" s="51">
        <f>H17+H19</f>
        <v>0</v>
      </c>
      <c r="I20" s="52">
        <f>I17+I19</f>
        <v>0</v>
      </c>
      <c r="J20" s="63">
        <f>J17+J19</f>
        <v>100009719.5</v>
      </c>
    </row>
    <row r="21" ht="18" customHeight="1" spans="1:10">
      <c r="A21" s="122"/>
      <c r="B21" s="56"/>
      <c r="C21" s="56"/>
      <c r="D21" s="56"/>
      <c r="E21" s="122"/>
      <c r="F21" s="122"/>
      <c r="G21" s="56"/>
      <c r="H21" s="56"/>
      <c r="I21" s="56"/>
      <c r="J21" s="37" t="s">
        <v>224</v>
      </c>
    </row>
  </sheetData>
  <mergeCells count="1">
    <mergeCell ref="A1:J1"/>
  </mergeCells>
  <printOptions horizontalCentered="1"/>
  <pageMargins left="0.393055555555556" right="0.393055555555556" top="0.786805555555556" bottom="0.786805555555556" header="0.511805555555556" footer="0.511805555555556"/>
  <pageSetup paperSize="9" scale="80" pageOrder="overThenDown" orientation="landscape" errors="blank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9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4.25" outlineLevelCol="3"/>
  <cols>
    <col min="1" max="1" width="29.975" style="1"/>
    <col min="2" max="2" width="27.1083333333333" style="1"/>
    <col min="3" max="3" width="31.6916666666667" style="1"/>
    <col min="4" max="4" width="27.1083333333333" style="1"/>
  </cols>
  <sheetData>
    <row r="1" ht="36.75" customHeight="1" spans="1:4">
      <c r="A1" s="2" t="s">
        <v>225</v>
      </c>
      <c r="B1" s="2"/>
      <c r="C1" s="2"/>
      <c r="D1" s="2"/>
    </row>
    <row r="2" customHeight="1" spans="1:4">
      <c r="A2" s="136"/>
      <c r="B2" s="136"/>
      <c r="C2" s="136"/>
      <c r="D2" s="136"/>
    </row>
    <row r="3" ht="18" customHeight="1" spans="1:4">
      <c r="A3" s="4"/>
      <c r="B3" s="4"/>
      <c r="C3" s="4"/>
      <c r="D3" s="5" t="s">
        <v>226</v>
      </c>
    </row>
    <row r="4" ht="18" customHeight="1" spans="1:4">
      <c r="A4" s="7" t="s">
        <v>48</v>
      </c>
      <c r="B4" s="7"/>
      <c r="C4" s="183"/>
      <c r="D4" s="8" t="s">
        <v>49</v>
      </c>
    </row>
    <row r="5" ht="35.25" customHeight="1" spans="1:4">
      <c r="A5" s="70" t="s">
        <v>50</v>
      </c>
      <c r="B5" s="70" t="s">
        <v>107</v>
      </c>
      <c r="C5" s="70" t="s">
        <v>50</v>
      </c>
      <c r="D5" s="70" t="s">
        <v>107</v>
      </c>
    </row>
    <row r="6" ht="21" customHeight="1" spans="1:4">
      <c r="A6" s="14" t="s">
        <v>227</v>
      </c>
      <c r="B6" s="61">
        <v>6922681.07</v>
      </c>
      <c r="C6" s="14" t="s">
        <v>228</v>
      </c>
      <c r="D6" s="61">
        <v>9498625.76</v>
      </c>
    </row>
    <row r="7" ht="21" customHeight="1" spans="1:4">
      <c r="A7" s="14" t="s">
        <v>110</v>
      </c>
      <c r="B7" s="61">
        <v>9862.13</v>
      </c>
      <c r="C7" s="14" t="s">
        <v>229</v>
      </c>
      <c r="D7" s="61">
        <v>3650591.58</v>
      </c>
    </row>
    <row r="8" ht="21" customHeight="1" spans="1:4">
      <c r="A8" s="14" t="s">
        <v>192</v>
      </c>
      <c r="B8" s="61">
        <v>0</v>
      </c>
      <c r="C8" s="14" t="s">
        <v>230</v>
      </c>
      <c r="D8" s="61">
        <v>3200</v>
      </c>
    </row>
    <row r="9" ht="21" customHeight="1" spans="1:4">
      <c r="A9" s="14" t="s">
        <v>231</v>
      </c>
      <c r="B9" s="61">
        <v>35395.09</v>
      </c>
      <c r="C9" s="14" t="s">
        <v>232</v>
      </c>
      <c r="D9" s="61">
        <v>0</v>
      </c>
    </row>
    <row r="10" ht="21" customHeight="1" spans="1:4">
      <c r="A10" s="14" t="s">
        <v>233</v>
      </c>
      <c r="B10" s="61">
        <v>27535.28</v>
      </c>
      <c r="C10" s="14" t="s">
        <v>117</v>
      </c>
      <c r="D10" s="61">
        <v>0</v>
      </c>
    </row>
    <row r="11" ht="21" customHeight="1" spans="1:4">
      <c r="A11" s="14" t="s">
        <v>219</v>
      </c>
      <c r="B11" s="63">
        <f>B6+B7+B8+B9</f>
        <v>6967938.29</v>
      </c>
      <c r="C11" s="14" t="s">
        <v>234</v>
      </c>
      <c r="D11" s="63">
        <f>D6+D8+D9+D10</f>
        <v>9501825.76</v>
      </c>
    </row>
    <row r="12" ht="21" customHeight="1" spans="1:4">
      <c r="A12" s="14" t="s">
        <v>220</v>
      </c>
      <c r="B12" s="61">
        <v>9650000</v>
      </c>
      <c r="C12" s="14" t="s">
        <v>235</v>
      </c>
      <c r="D12" s="61">
        <v>0</v>
      </c>
    </row>
    <row r="13" ht="21" customHeight="1" spans="1:4">
      <c r="A13" s="14" t="s">
        <v>221</v>
      </c>
      <c r="B13" s="61">
        <v>0</v>
      </c>
      <c r="C13" s="14" t="s">
        <v>236</v>
      </c>
      <c r="D13" s="61">
        <v>6967938.29</v>
      </c>
    </row>
    <row r="14" ht="21" customHeight="1" spans="1:4">
      <c r="A14" s="14" t="s">
        <v>222</v>
      </c>
      <c r="B14" s="63">
        <f>SUM(B11:B13)</f>
        <v>16617938.29</v>
      </c>
      <c r="C14" s="14" t="s">
        <v>237</v>
      </c>
      <c r="D14" s="63">
        <f>SUM(D11:D13)</f>
        <v>16469764.05</v>
      </c>
    </row>
    <row r="15" ht="21" customHeight="1" spans="1:4">
      <c r="A15" s="9" t="s">
        <v>68</v>
      </c>
      <c r="B15" s="9" t="s">
        <v>68</v>
      </c>
      <c r="C15" s="14" t="s">
        <v>238</v>
      </c>
      <c r="D15" s="63">
        <f>B14-D14</f>
        <v>148174.239999998</v>
      </c>
    </row>
    <row r="16" ht="21" customHeight="1" spans="1:4">
      <c r="A16" s="14" t="s">
        <v>223</v>
      </c>
      <c r="B16" s="61">
        <v>591255.03</v>
      </c>
      <c r="C16" s="14" t="s">
        <v>239</v>
      </c>
      <c r="D16" s="63">
        <f>B16+D15</f>
        <v>739429.269999998</v>
      </c>
    </row>
    <row r="17" ht="21" customHeight="1" spans="1:4">
      <c r="A17" s="14" t="s">
        <v>240</v>
      </c>
      <c r="B17" s="61">
        <v>0</v>
      </c>
      <c r="C17" s="14" t="s">
        <v>241</v>
      </c>
      <c r="D17" s="61">
        <v>0</v>
      </c>
    </row>
    <row r="18" ht="21" customHeight="1" spans="1:4">
      <c r="A18" s="9" t="s">
        <v>136</v>
      </c>
      <c r="B18" s="63">
        <f>B14+B16</f>
        <v>17209193.32</v>
      </c>
      <c r="C18" s="9" t="s">
        <v>136</v>
      </c>
      <c r="D18" s="63">
        <f>D14+D16</f>
        <v>17209193.32</v>
      </c>
    </row>
    <row r="19" ht="18" customHeight="1" spans="1:4">
      <c r="A19" s="4"/>
      <c r="B19" s="4"/>
      <c r="C19" s="4"/>
      <c r="D19" s="5" t="s">
        <v>242</v>
      </c>
    </row>
  </sheetData>
  <mergeCells count="1">
    <mergeCell ref="A1:D1"/>
  </mergeCells>
  <printOptions horizontalCentered="1"/>
  <pageMargins left="1.18055555555556" right="1.18055555555556" top="1.18055555555556" bottom="1.18055555555556" header="0.511805555555556" footer="0.511805555555556"/>
  <pageSetup paperSize="9" pageOrder="overThenDown" orientation="landscape" errors="blank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4"/>
  <sheetViews>
    <sheetView showGridLines="0" workbookViewId="0">
      <pane topLeftCell="A11" activePane="bottomRight" state="frozen"/>
      <selection activeCell="A1" sqref="A1:D1"/>
    </sheetView>
  </sheetViews>
  <sheetFormatPr defaultColWidth="8" defaultRowHeight="14.25" outlineLevelCol="3"/>
  <cols>
    <col min="1" max="1" width="26.675" style="1"/>
    <col min="2" max="2" width="27.1083333333333" style="1"/>
    <col min="3" max="3" width="49.7666666666667" style="1"/>
    <col min="4" max="4" width="30.4" style="1"/>
  </cols>
  <sheetData>
    <row r="1" ht="35.25" customHeight="1" spans="1:4">
      <c r="A1" s="2" t="s">
        <v>243</v>
      </c>
      <c r="B1" s="2"/>
      <c r="C1" s="2"/>
      <c r="D1" s="2"/>
    </row>
    <row r="2" customHeight="1" spans="1:4">
      <c r="A2" s="136"/>
      <c r="B2" s="136"/>
      <c r="C2" s="136"/>
      <c r="D2" s="136"/>
    </row>
    <row r="3" ht="18" customHeight="1" spans="1:4">
      <c r="A3" s="4"/>
      <c r="B3" s="4"/>
      <c r="C3" s="4"/>
      <c r="D3" s="5" t="s">
        <v>244</v>
      </c>
    </row>
    <row r="4" ht="18" customHeight="1" spans="1:4">
      <c r="A4" s="7" t="s">
        <v>48</v>
      </c>
      <c r="B4" s="7"/>
      <c r="C4" s="183"/>
      <c r="D4" s="8" t="s">
        <v>49</v>
      </c>
    </row>
    <row r="5" ht="35.25" customHeight="1" spans="1:4">
      <c r="A5" s="70" t="s">
        <v>50</v>
      </c>
      <c r="B5" s="70" t="s">
        <v>107</v>
      </c>
      <c r="C5" s="70" t="s">
        <v>50</v>
      </c>
      <c r="D5" s="70" t="s">
        <v>107</v>
      </c>
    </row>
    <row r="6" ht="21" customHeight="1" spans="1:4">
      <c r="A6" s="14" t="s">
        <v>245</v>
      </c>
      <c r="B6" s="61">
        <v>8199622.57</v>
      </c>
      <c r="C6" s="14" t="s">
        <v>246</v>
      </c>
      <c r="D6" s="61">
        <v>2998436.9</v>
      </c>
    </row>
    <row r="7" ht="21" customHeight="1" spans="1:4">
      <c r="A7" s="14" t="s">
        <v>110</v>
      </c>
      <c r="B7" s="61">
        <v>10572.92</v>
      </c>
      <c r="C7" s="14" t="s">
        <v>247</v>
      </c>
      <c r="D7" s="61">
        <v>1740132.68</v>
      </c>
    </row>
    <row r="8" ht="21" customHeight="1" spans="1:4">
      <c r="A8" s="14" t="s">
        <v>192</v>
      </c>
      <c r="B8" s="61">
        <v>0</v>
      </c>
      <c r="C8" s="14" t="s">
        <v>115</v>
      </c>
      <c r="D8" s="61">
        <v>0</v>
      </c>
    </row>
    <row r="9" ht="21" customHeight="1" spans="1:4">
      <c r="A9" s="14" t="s">
        <v>231</v>
      </c>
      <c r="B9" s="61">
        <v>54841.83</v>
      </c>
      <c r="C9" s="14" t="s">
        <v>248</v>
      </c>
      <c r="D9" s="61">
        <v>0</v>
      </c>
    </row>
    <row r="10" ht="21" customHeight="1" spans="1:4">
      <c r="A10" s="14" t="s">
        <v>233</v>
      </c>
      <c r="B10" s="61">
        <v>41592.01</v>
      </c>
      <c r="C10" s="14" t="s">
        <v>249</v>
      </c>
      <c r="D10" s="61">
        <v>0</v>
      </c>
    </row>
    <row r="11" ht="21" customHeight="1" spans="1:4">
      <c r="A11" s="9" t="s">
        <v>68</v>
      </c>
      <c r="B11" s="9" t="s">
        <v>68</v>
      </c>
      <c r="C11" s="14" t="s">
        <v>250</v>
      </c>
      <c r="D11" s="61">
        <v>0</v>
      </c>
    </row>
    <row r="12" ht="21" customHeight="1" spans="1:4">
      <c r="A12" s="9" t="s">
        <v>68</v>
      </c>
      <c r="B12" s="9" t="s">
        <v>68</v>
      </c>
      <c r="C12" s="14" t="s">
        <v>251</v>
      </c>
      <c r="D12" s="61">
        <v>45500</v>
      </c>
    </row>
    <row r="13" ht="21" customHeight="1" spans="1:4">
      <c r="A13" s="9" t="s">
        <v>68</v>
      </c>
      <c r="B13" s="9" t="s">
        <v>68</v>
      </c>
      <c r="C13" s="14" t="s">
        <v>252</v>
      </c>
      <c r="D13" s="61">
        <v>0</v>
      </c>
    </row>
    <row r="14" ht="21" customHeight="1" spans="1:4">
      <c r="A14" s="9" t="s">
        <v>68</v>
      </c>
      <c r="B14" s="9" t="s">
        <v>68</v>
      </c>
      <c r="C14" s="14" t="s">
        <v>253</v>
      </c>
      <c r="D14" s="61">
        <v>0</v>
      </c>
    </row>
    <row r="15" ht="21" customHeight="1" spans="1:4">
      <c r="A15" s="14" t="s">
        <v>195</v>
      </c>
      <c r="B15" s="61">
        <v>0</v>
      </c>
      <c r="C15" s="14" t="s">
        <v>254</v>
      </c>
      <c r="D15" s="61">
        <v>0</v>
      </c>
    </row>
    <row r="16" ht="21" customHeight="1" spans="1:4">
      <c r="A16" s="14" t="s">
        <v>196</v>
      </c>
      <c r="B16" s="63">
        <f>B6+B7+B8+B9+B15</f>
        <v>8265037.32</v>
      </c>
      <c r="C16" s="14" t="s">
        <v>255</v>
      </c>
      <c r="D16" s="63">
        <f>SUM(D6:D15)</f>
        <v>4784069.58</v>
      </c>
    </row>
    <row r="17" ht="21" customHeight="1" spans="1:4">
      <c r="A17" s="14" t="s">
        <v>197</v>
      </c>
      <c r="B17" s="61">
        <v>4450000</v>
      </c>
      <c r="C17" s="14" t="s">
        <v>256</v>
      </c>
      <c r="D17" s="61">
        <v>0</v>
      </c>
    </row>
    <row r="18" ht="21" customHeight="1" spans="1:4">
      <c r="A18" s="14" t="s">
        <v>198</v>
      </c>
      <c r="B18" s="61">
        <v>0</v>
      </c>
      <c r="C18" s="14" t="s">
        <v>257</v>
      </c>
      <c r="D18" s="61">
        <v>8265037.32</v>
      </c>
    </row>
    <row r="19" ht="21" customHeight="1" spans="1:4">
      <c r="A19" s="14" t="s">
        <v>199</v>
      </c>
      <c r="B19" s="63">
        <f>B16+B17+B18</f>
        <v>12715037.32</v>
      </c>
      <c r="C19" s="14" t="s">
        <v>258</v>
      </c>
      <c r="D19" s="63">
        <f>D16+D17+D18</f>
        <v>13049106.9</v>
      </c>
    </row>
    <row r="20" ht="21" customHeight="1" spans="1:4">
      <c r="A20" s="9" t="s">
        <v>68</v>
      </c>
      <c r="B20" s="9" t="s">
        <v>68</v>
      </c>
      <c r="C20" s="14" t="s">
        <v>259</v>
      </c>
      <c r="D20" s="63">
        <f>B19-D19</f>
        <v>-334069.58</v>
      </c>
    </row>
    <row r="21" ht="21" customHeight="1" spans="1:4">
      <c r="A21" s="9" t="s">
        <v>68</v>
      </c>
      <c r="B21" s="9" t="s">
        <v>68</v>
      </c>
      <c r="C21" s="14" t="s">
        <v>260</v>
      </c>
      <c r="D21" s="61">
        <v>0</v>
      </c>
    </row>
    <row r="22" ht="21" customHeight="1" spans="1:4">
      <c r="A22" s="14" t="s">
        <v>200</v>
      </c>
      <c r="B22" s="61">
        <v>930033.64</v>
      </c>
      <c r="C22" s="14" t="s">
        <v>261</v>
      </c>
      <c r="D22" s="63">
        <f>B22+D20-D21</f>
        <v>595964.06</v>
      </c>
    </row>
    <row r="23" ht="21" customHeight="1" spans="1:4">
      <c r="A23" s="9" t="s">
        <v>136</v>
      </c>
      <c r="B23" s="63">
        <f>B19+B22</f>
        <v>13645070.96</v>
      </c>
      <c r="C23" s="9" t="s">
        <v>136</v>
      </c>
      <c r="D23" s="63">
        <f>D19+D21+D22</f>
        <v>13645070.96</v>
      </c>
    </row>
    <row r="24" ht="18" customHeight="1" spans="1:4">
      <c r="A24" s="4"/>
      <c r="B24" s="4"/>
      <c r="C24" s="4"/>
      <c r="D24" s="5" t="s">
        <v>262</v>
      </c>
    </row>
  </sheetData>
  <mergeCells count="1">
    <mergeCell ref="A1:D1"/>
  </mergeCells>
  <printOptions horizontalCentered="1"/>
  <pageMargins left="1.18055555555556" right="1.1805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6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4.25" outlineLevelCol="3"/>
  <cols>
    <col min="1" max="1" width="31.4083333333333" style="1"/>
    <col min="2" max="2" width="27.1083333333333" style="1"/>
    <col min="3" max="3" width="31.4083333333333" style="1"/>
    <col min="4" max="4" width="27.1083333333333" style="1"/>
  </cols>
  <sheetData>
    <row r="1" ht="35.25" customHeight="1" spans="1:4">
      <c r="A1" s="35" t="s">
        <v>263</v>
      </c>
      <c r="B1" s="35"/>
      <c r="C1" s="35"/>
      <c r="D1" s="35"/>
    </row>
    <row r="2" ht="18.75" customHeight="1" spans="1:4">
      <c r="A2" s="174"/>
      <c r="B2" s="174"/>
      <c r="C2" s="174"/>
      <c r="D2" s="175" t="s">
        <v>264</v>
      </c>
    </row>
    <row r="3" ht="18.75" customHeight="1" spans="1:4">
      <c r="A3" s="176" t="s">
        <v>48</v>
      </c>
      <c r="B3" s="177"/>
      <c r="C3" s="177"/>
      <c r="D3" s="178" t="s">
        <v>49</v>
      </c>
    </row>
    <row r="4" ht="35.25" customHeight="1" spans="1:4">
      <c r="A4" s="62" t="s">
        <v>265</v>
      </c>
      <c r="B4" s="62" t="s">
        <v>144</v>
      </c>
      <c r="C4" s="62" t="s">
        <v>81</v>
      </c>
      <c r="D4" s="62" t="s">
        <v>144</v>
      </c>
    </row>
    <row r="5" ht="22.5" customHeight="1" spans="1:4">
      <c r="A5" s="60" t="s">
        <v>266</v>
      </c>
      <c r="B5" s="171">
        <v>5324889.11</v>
      </c>
      <c r="C5" s="179" t="s">
        <v>267</v>
      </c>
      <c r="D5" s="171">
        <v>1137097.86</v>
      </c>
    </row>
    <row r="6" ht="22.5" customHeight="1" spans="1:4">
      <c r="A6" s="60" t="s">
        <v>110</v>
      </c>
      <c r="B6" s="171">
        <v>15428.78</v>
      </c>
      <c r="C6" s="179" t="s">
        <v>268</v>
      </c>
      <c r="D6" s="171">
        <v>8500</v>
      </c>
    </row>
    <row r="7" ht="22.5" customHeight="1" spans="1:4">
      <c r="A7" s="60" t="s">
        <v>192</v>
      </c>
      <c r="B7" s="171">
        <v>0</v>
      </c>
      <c r="C7" s="179" t="s">
        <v>269</v>
      </c>
      <c r="D7" s="171">
        <v>6593915.56</v>
      </c>
    </row>
    <row r="8" ht="22.5" customHeight="1" spans="1:4">
      <c r="A8" s="60" t="s">
        <v>194</v>
      </c>
      <c r="B8" s="171">
        <v>17416.76</v>
      </c>
      <c r="C8" s="179" t="s">
        <v>218</v>
      </c>
      <c r="D8" s="171">
        <v>0</v>
      </c>
    </row>
    <row r="9" ht="22.5" customHeight="1" spans="1:4">
      <c r="A9" s="60" t="s">
        <v>219</v>
      </c>
      <c r="B9" s="63">
        <f>B5+B6+B7+B8</f>
        <v>5357734.65</v>
      </c>
      <c r="C9" s="179" t="s">
        <v>170</v>
      </c>
      <c r="D9" s="180">
        <f>D5+D7+D8</f>
        <v>7731013.42</v>
      </c>
    </row>
    <row r="10" ht="22.5" customHeight="1" spans="1:4">
      <c r="A10" s="60" t="s">
        <v>220</v>
      </c>
      <c r="B10" s="171">
        <v>5800000</v>
      </c>
      <c r="C10" s="179" t="s">
        <v>171</v>
      </c>
      <c r="D10" s="181">
        <v>0</v>
      </c>
    </row>
    <row r="11" ht="22.5" customHeight="1" spans="1:4">
      <c r="A11" s="60" t="s">
        <v>221</v>
      </c>
      <c r="B11" s="171">
        <v>0</v>
      </c>
      <c r="C11" s="179" t="s">
        <v>172</v>
      </c>
      <c r="D11" s="181">
        <v>5357734.65</v>
      </c>
    </row>
    <row r="12" ht="22.5" customHeight="1" spans="1:4">
      <c r="A12" s="60" t="s">
        <v>222</v>
      </c>
      <c r="B12" s="63">
        <f>B9+B10+B11</f>
        <v>11157734.65</v>
      </c>
      <c r="C12" s="179" t="s">
        <v>173</v>
      </c>
      <c r="D12" s="180">
        <f>D9+D10+D11</f>
        <v>13088748.07</v>
      </c>
    </row>
    <row r="13" ht="22.5" customHeight="1" spans="1:4">
      <c r="A13" s="62" t="s">
        <v>68</v>
      </c>
      <c r="B13" s="62" t="s">
        <v>68</v>
      </c>
      <c r="C13" s="179" t="s">
        <v>174</v>
      </c>
      <c r="D13" s="180">
        <f>B12-D12</f>
        <v>-1931013.42</v>
      </c>
    </row>
    <row r="14" ht="22.5" customHeight="1" spans="1:4">
      <c r="A14" s="60" t="s">
        <v>223</v>
      </c>
      <c r="B14" s="171">
        <v>3360330.27</v>
      </c>
      <c r="C14" s="179" t="s">
        <v>175</v>
      </c>
      <c r="D14" s="180">
        <f>B14+D13</f>
        <v>1429316.85</v>
      </c>
    </row>
    <row r="15" ht="22.5" customHeight="1" spans="1:4">
      <c r="A15" s="62" t="s">
        <v>162</v>
      </c>
      <c r="B15" s="63">
        <f>B12+B14</f>
        <v>14518064.92</v>
      </c>
      <c r="C15" s="182" t="s">
        <v>162</v>
      </c>
      <c r="D15" s="180">
        <f>D12+D14</f>
        <v>14518064.92</v>
      </c>
    </row>
    <row r="16" ht="18.75" customHeight="1" spans="1:4">
      <c r="A16" s="122"/>
      <c r="B16" s="122"/>
      <c r="C16" s="122"/>
      <c r="D16" s="5" t="s">
        <v>270</v>
      </c>
    </row>
  </sheetData>
  <mergeCells count="2">
    <mergeCell ref="A1:D1"/>
    <mergeCell ref="B2:C2"/>
  </mergeCells>
  <printOptions horizontalCentered="1"/>
  <pageMargins left="1.18055555555556" right="1.1805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9"/>
  <sheetViews>
    <sheetView showGridLines="0" showZeros="0" workbookViewId="0">
      <pane topLeftCell="B13" activePane="bottomRight" state="frozen"/>
      <selection activeCell="A1" sqref="A1:Q1"/>
    </sheetView>
  </sheetViews>
  <sheetFormatPr defaultColWidth="8" defaultRowHeight="14.25"/>
  <cols>
    <col min="1" max="1" width="28.6833333333333" style="1"/>
    <col min="2" max="17" width="20.3666666666667" style="1"/>
  </cols>
  <sheetData>
    <row r="1" ht="35.25" customHeight="1" spans="1:17">
      <c r="A1" s="2" t="s">
        <v>271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4"/>
      <c r="B2" s="4"/>
      <c r="C2" s="4"/>
      <c r="D2" s="4"/>
      <c r="E2" s="4"/>
      <c r="F2" s="4"/>
      <c r="G2" s="4"/>
      <c r="H2" s="4"/>
      <c r="I2" s="5"/>
      <c r="J2" s="4"/>
      <c r="K2" s="4"/>
      <c r="L2" s="4"/>
      <c r="M2" s="4"/>
      <c r="N2" s="4"/>
      <c r="O2" s="4"/>
      <c r="P2" s="4"/>
      <c r="Q2" s="5" t="s">
        <v>272</v>
      </c>
    </row>
    <row r="3" spans="1:17">
      <c r="A3" s="7" t="s">
        <v>48</v>
      </c>
      <c r="B3" s="7"/>
      <c r="C3" s="7"/>
      <c r="D3" s="7"/>
      <c r="E3" s="7"/>
      <c r="F3" s="7"/>
      <c r="G3" s="7"/>
      <c r="H3" s="7"/>
      <c r="I3" s="8"/>
      <c r="J3" s="7"/>
      <c r="K3" s="7"/>
      <c r="L3" s="7"/>
      <c r="M3" s="7"/>
      <c r="N3" s="7"/>
      <c r="O3" s="7"/>
      <c r="P3" s="7"/>
      <c r="Q3" s="8" t="s">
        <v>49</v>
      </c>
    </row>
    <row r="4" ht="35.25" customHeight="1" spans="1:17">
      <c r="A4" s="9" t="s">
        <v>273</v>
      </c>
      <c r="B4" s="9" t="s">
        <v>274</v>
      </c>
      <c r="C4" s="70" t="s">
        <v>83</v>
      </c>
      <c r="D4" s="70" t="s">
        <v>275</v>
      </c>
      <c r="E4" s="70" t="s">
        <v>85</v>
      </c>
      <c r="F4" s="70" t="s">
        <v>86</v>
      </c>
      <c r="G4" s="70" t="s">
        <v>276</v>
      </c>
      <c r="H4" s="70" t="s">
        <v>277</v>
      </c>
      <c r="I4" s="70" t="s">
        <v>278</v>
      </c>
      <c r="J4" s="70" t="s">
        <v>57</v>
      </c>
      <c r="K4" s="70" t="s">
        <v>58</v>
      </c>
      <c r="L4" s="70" t="s">
        <v>59</v>
      </c>
      <c r="M4" s="70" t="s">
        <v>279</v>
      </c>
      <c r="N4" s="70" t="s">
        <v>280</v>
      </c>
      <c r="O4" s="70" t="s">
        <v>281</v>
      </c>
      <c r="P4" s="70" t="s">
        <v>282</v>
      </c>
      <c r="Q4" s="70" t="s">
        <v>283</v>
      </c>
    </row>
    <row r="5" ht="21" customHeight="1" spans="1:17">
      <c r="A5" s="14" t="s">
        <v>284</v>
      </c>
      <c r="B5" s="9" t="s">
        <v>68</v>
      </c>
      <c r="C5" s="9" t="s">
        <v>68</v>
      </c>
      <c r="D5" s="9" t="s">
        <v>68</v>
      </c>
      <c r="E5" s="9" t="s">
        <v>68</v>
      </c>
      <c r="F5" s="9" t="s">
        <v>68</v>
      </c>
      <c r="G5" s="9" t="s">
        <v>68</v>
      </c>
      <c r="H5" s="9" t="s">
        <v>68</v>
      </c>
      <c r="I5" s="9" t="s">
        <v>68</v>
      </c>
      <c r="J5" s="9" t="s">
        <v>68</v>
      </c>
      <c r="K5" s="9" t="s">
        <v>68</v>
      </c>
      <c r="L5" s="9" t="s">
        <v>68</v>
      </c>
      <c r="M5" s="9" t="s">
        <v>68</v>
      </c>
      <c r="N5" s="9" t="s">
        <v>68</v>
      </c>
      <c r="O5" s="9" t="s">
        <v>68</v>
      </c>
      <c r="P5" s="9" t="s">
        <v>68</v>
      </c>
      <c r="Q5" s="9" t="s">
        <v>68</v>
      </c>
    </row>
    <row r="6" ht="21" customHeight="1" spans="1:17">
      <c r="A6" s="14" t="s">
        <v>285</v>
      </c>
      <c r="B6" s="63">
        <f>SUM(C6:Q6)</f>
        <v>241779205.68</v>
      </c>
      <c r="C6" s="63">
        <f>C7+C9+C11+C12</f>
        <v>0</v>
      </c>
      <c r="D6" s="63">
        <f>D7+D11+D9+D12</f>
        <v>155524140.05</v>
      </c>
      <c r="E6" s="63">
        <f>E7+E11+E9+E12</f>
        <v>826891.9</v>
      </c>
      <c r="F6" s="63">
        <f t="shared" ref="F6:Q6" si="0">F7+F11+F9</f>
        <v>0</v>
      </c>
      <c r="G6" s="63">
        <f t="shared" si="0"/>
        <v>24521515.34</v>
      </c>
      <c r="H6" s="63">
        <f t="shared" si="0"/>
        <v>0</v>
      </c>
      <c r="I6" s="63">
        <f t="shared" si="0"/>
        <v>0</v>
      </c>
      <c r="J6" s="63">
        <f t="shared" si="0"/>
        <v>0</v>
      </c>
      <c r="K6" s="63">
        <f t="shared" si="0"/>
        <v>0</v>
      </c>
      <c r="L6" s="63">
        <f t="shared" si="0"/>
        <v>0</v>
      </c>
      <c r="M6" s="63">
        <f t="shared" si="0"/>
        <v>3436829.86</v>
      </c>
      <c r="N6" s="63">
        <f t="shared" si="0"/>
        <v>905601.39</v>
      </c>
      <c r="O6" s="63">
        <f t="shared" si="0"/>
        <v>87505.4</v>
      </c>
      <c r="P6" s="63">
        <f t="shared" si="0"/>
        <v>903491.62</v>
      </c>
      <c r="Q6" s="63">
        <f t="shared" si="0"/>
        <v>55573230.12</v>
      </c>
    </row>
    <row r="7" ht="21" customHeight="1" spans="1:17">
      <c r="A7" s="14" t="s">
        <v>286</v>
      </c>
      <c r="B7" s="63">
        <f>SUM(C7:Q7)</f>
        <v>217310599.69</v>
      </c>
      <c r="C7" s="61">
        <v>0</v>
      </c>
      <c r="D7" s="61">
        <v>155524140.05</v>
      </c>
      <c r="E7" s="61">
        <v>826891.9</v>
      </c>
      <c r="F7" s="61">
        <v>0</v>
      </c>
      <c r="G7" s="61">
        <v>24316215.34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61">
        <v>3436829.86</v>
      </c>
      <c r="N7" s="61">
        <v>905601.39</v>
      </c>
      <c r="O7" s="61">
        <v>87505.4</v>
      </c>
      <c r="P7" s="61">
        <v>903491.62</v>
      </c>
      <c r="Q7" s="61">
        <v>31309924.13</v>
      </c>
    </row>
    <row r="8" ht="21" customHeight="1" spans="1:17">
      <c r="A8" s="14" t="s">
        <v>287</v>
      </c>
      <c r="B8" s="63">
        <f>SUM(C8:Q8)</f>
        <v>124928820.2</v>
      </c>
      <c r="C8" s="61">
        <v>0</v>
      </c>
      <c r="D8" s="61">
        <v>124928820.2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</row>
    <row r="9" ht="21" customHeight="1" spans="1:17">
      <c r="A9" s="14" t="s">
        <v>288</v>
      </c>
      <c r="B9" s="63">
        <f>SUM(C9:Q9)</f>
        <v>24468605.99</v>
      </c>
      <c r="C9" s="61">
        <v>0</v>
      </c>
      <c r="D9" s="61">
        <v>0</v>
      </c>
      <c r="E9" s="61">
        <v>0</v>
      </c>
      <c r="F9" s="61">
        <v>0</v>
      </c>
      <c r="G9" s="61">
        <v>205300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24263305.99</v>
      </c>
    </row>
    <row r="10" ht="21" customHeight="1" spans="1:17">
      <c r="A10" s="14" t="s">
        <v>289</v>
      </c>
      <c r="B10" s="172">
        <f>C10+D10+E10</f>
        <v>0</v>
      </c>
      <c r="C10" s="128">
        <v>0</v>
      </c>
      <c r="D10" s="128">
        <v>0</v>
      </c>
      <c r="E10" s="128">
        <v>0</v>
      </c>
      <c r="F10" s="9" t="s">
        <v>68</v>
      </c>
      <c r="G10" s="9" t="s">
        <v>68</v>
      </c>
      <c r="H10" s="9" t="s">
        <v>68</v>
      </c>
      <c r="I10" s="9" t="s">
        <v>68</v>
      </c>
      <c r="J10" s="9" t="s">
        <v>68</v>
      </c>
      <c r="K10" s="9" t="s">
        <v>68</v>
      </c>
      <c r="L10" s="9" t="s">
        <v>68</v>
      </c>
      <c r="M10" s="9" t="s">
        <v>68</v>
      </c>
      <c r="N10" s="9" t="s">
        <v>68</v>
      </c>
      <c r="O10" s="9" t="s">
        <v>68</v>
      </c>
      <c r="P10" s="9" t="s">
        <v>68</v>
      </c>
      <c r="Q10" s="9" t="s">
        <v>68</v>
      </c>
    </row>
    <row r="11" ht="21" customHeight="1" spans="1:17">
      <c r="A11" s="14" t="s">
        <v>290</v>
      </c>
      <c r="B11" s="63">
        <f>SUM(C11:Q11)</f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</row>
    <row r="12" ht="21" customHeight="1" spans="1:17">
      <c r="A12" s="14" t="s">
        <v>291</v>
      </c>
      <c r="B12" s="26">
        <f>C12+D12+E12</f>
        <v>0</v>
      </c>
      <c r="C12" s="27">
        <v>0</v>
      </c>
      <c r="D12" s="27">
        <v>0</v>
      </c>
      <c r="E12" s="27">
        <v>0</v>
      </c>
      <c r="F12" s="10" t="s">
        <v>68</v>
      </c>
      <c r="G12" s="10" t="s">
        <v>68</v>
      </c>
      <c r="H12" s="10" t="s">
        <v>68</v>
      </c>
      <c r="I12" s="10" t="s">
        <v>68</v>
      </c>
      <c r="J12" s="10" t="s">
        <v>68</v>
      </c>
      <c r="K12" s="10" t="s">
        <v>68</v>
      </c>
      <c r="L12" s="10" t="s">
        <v>68</v>
      </c>
      <c r="M12" s="10" t="s">
        <v>68</v>
      </c>
      <c r="N12" s="10" t="s">
        <v>68</v>
      </c>
      <c r="O12" s="10" t="s">
        <v>68</v>
      </c>
      <c r="P12" s="10" t="s">
        <v>68</v>
      </c>
      <c r="Q12" s="10" t="s">
        <v>68</v>
      </c>
    </row>
    <row r="13" ht="21" customHeight="1" spans="1:17">
      <c r="A13" s="14" t="s">
        <v>292</v>
      </c>
      <c r="B13" s="173">
        <f>SUM(C13:Q13)</f>
        <v>38408292.24</v>
      </c>
      <c r="C13" s="173">
        <f t="shared" ref="C13:Q13" si="1">C14+C15</f>
        <v>0</v>
      </c>
      <c r="D13" s="173">
        <f t="shared" si="1"/>
        <v>0</v>
      </c>
      <c r="E13" s="173">
        <f t="shared" si="1"/>
        <v>24269682.24</v>
      </c>
      <c r="F13" s="173">
        <f t="shared" si="1"/>
        <v>0</v>
      </c>
      <c r="G13" s="173">
        <f t="shared" si="1"/>
        <v>14138610</v>
      </c>
      <c r="H13" s="173">
        <f t="shared" si="1"/>
        <v>0</v>
      </c>
      <c r="I13" s="173">
        <f t="shared" si="1"/>
        <v>0</v>
      </c>
      <c r="J13" s="173">
        <f t="shared" si="1"/>
        <v>0</v>
      </c>
      <c r="K13" s="173">
        <f t="shared" si="1"/>
        <v>0</v>
      </c>
      <c r="L13" s="173">
        <f t="shared" si="1"/>
        <v>0</v>
      </c>
      <c r="M13" s="173">
        <f t="shared" si="1"/>
        <v>0</v>
      </c>
      <c r="N13" s="173">
        <f t="shared" si="1"/>
        <v>0</v>
      </c>
      <c r="O13" s="173">
        <f t="shared" si="1"/>
        <v>0</v>
      </c>
      <c r="P13" s="173">
        <f t="shared" si="1"/>
        <v>0</v>
      </c>
      <c r="Q13" s="173">
        <f t="shared" si="1"/>
        <v>0</v>
      </c>
    </row>
    <row r="14" ht="21" customHeight="1" spans="1:17">
      <c r="A14" s="14" t="s">
        <v>293</v>
      </c>
      <c r="B14" s="63">
        <f>SUM(C14:Q14)</f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</row>
    <row r="15" ht="21" customHeight="1" spans="1:17">
      <c r="A15" s="14" t="s">
        <v>294</v>
      </c>
      <c r="B15" s="63">
        <f>SUM(C15:Q15)</f>
        <v>38408292.24</v>
      </c>
      <c r="C15" s="61">
        <v>0</v>
      </c>
      <c r="D15" s="61">
        <v>0</v>
      </c>
      <c r="E15" s="61">
        <v>24269682.24</v>
      </c>
      <c r="F15" s="61">
        <v>0</v>
      </c>
      <c r="G15" s="61">
        <v>14138610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</row>
    <row r="16" ht="21" customHeight="1" spans="1:17">
      <c r="A16" s="14" t="s">
        <v>295</v>
      </c>
      <c r="B16" s="63">
        <f>SUM(C16:Q16)</f>
        <v>203370913.44</v>
      </c>
      <c r="C16" s="63">
        <f t="shared" ref="C16:Q16" si="2">C6-C13</f>
        <v>0</v>
      </c>
      <c r="D16" s="63">
        <f t="shared" si="2"/>
        <v>155524140.05</v>
      </c>
      <c r="E16" s="63">
        <f t="shared" si="2"/>
        <v>-23442790.34</v>
      </c>
      <c r="F16" s="63">
        <f t="shared" si="2"/>
        <v>0</v>
      </c>
      <c r="G16" s="63">
        <f t="shared" si="2"/>
        <v>10382905.34</v>
      </c>
      <c r="H16" s="63">
        <f t="shared" si="2"/>
        <v>0</v>
      </c>
      <c r="I16" s="63">
        <f t="shared" si="2"/>
        <v>0</v>
      </c>
      <c r="J16" s="63">
        <f t="shared" si="2"/>
        <v>0</v>
      </c>
      <c r="K16" s="63">
        <f t="shared" si="2"/>
        <v>0</v>
      </c>
      <c r="L16" s="63">
        <f t="shared" si="2"/>
        <v>0</v>
      </c>
      <c r="M16" s="63">
        <f t="shared" si="2"/>
        <v>3436829.86</v>
      </c>
      <c r="N16" s="63">
        <f t="shared" si="2"/>
        <v>905601.39</v>
      </c>
      <c r="O16" s="63">
        <f t="shared" si="2"/>
        <v>87505.4</v>
      </c>
      <c r="P16" s="63">
        <f t="shared" si="2"/>
        <v>903491.62</v>
      </c>
      <c r="Q16" s="63">
        <f t="shared" si="2"/>
        <v>55573230.12</v>
      </c>
    </row>
    <row r="17" ht="21" customHeight="1" spans="1:17">
      <c r="A17" s="14" t="s">
        <v>296</v>
      </c>
      <c r="B17" s="9" t="s">
        <v>68</v>
      </c>
      <c r="C17" s="9" t="s">
        <v>68</v>
      </c>
      <c r="D17" s="9" t="s">
        <v>68</v>
      </c>
      <c r="E17" s="9" t="s">
        <v>68</v>
      </c>
      <c r="F17" s="9" t="s">
        <v>68</v>
      </c>
      <c r="G17" s="9" t="s">
        <v>68</v>
      </c>
      <c r="H17" s="9" t="s">
        <v>68</v>
      </c>
      <c r="I17" s="9" t="s">
        <v>68</v>
      </c>
      <c r="J17" s="9" t="s">
        <v>68</v>
      </c>
      <c r="K17" s="9" t="s">
        <v>68</v>
      </c>
      <c r="L17" s="9" t="s">
        <v>68</v>
      </c>
      <c r="M17" s="9" t="s">
        <v>68</v>
      </c>
      <c r="N17" s="9" t="s">
        <v>68</v>
      </c>
      <c r="O17" s="9" t="s">
        <v>68</v>
      </c>
      <c r="P17" s="9" t="s">
        <v>68</v>
      </c>
      <c r="Q17" s="9" t="s">
        <v>68</v>
      </c>
    </row>
    <row r="18" ht="21" customHeight="1" spans="1:17">
      <c r="A18" s="14" t="s">
        <v>285</v>
      </c>
      <c r="B18" s="63">
        <f>SUM(C18:Q18)</f>
        <v>245723752.17</v>
      </c>
      <c r="C18" s="63">
        <f>C19+C23+C21+C24</f>
        <v>0</v>
      </c>
      <c r="D18" s="63">
        <f>D19+D23+D21+D24</f>
        <v>170612010.13</v>
      </c>
      <c r="E18" s="63">
        <f>E19+E23+E21+E24</f>
        <v>661358.21</v>
      </c>
      <c r="F18" s="63">
        <f t="shared" ref="F18:Q18" si="3">F19+F23+F21</f>
        <v>0</v>
      </c>
      <c r="G18" s="63">
        <f t="shared" si="3"/>
        <v>2638365.6</v>
      </c>
      <c r="H18" s="63">
        <f t="shared" si="3"/>
        <v>0</v>
      </c>
      <c r="I18" s="63">
        <f t="shared" si="3"/>
        <v>0</v>
      </c>
      <c r="J18" s="63">
        <f t="shared" si="3"/>
        <v>0</v>
      </c>
      <c r="K18" s="63">
        <f t="shared" si="3"/>
        <v>0</v>
      </c>
      <c r="L18" s="63">
        <f t="shared" si="3"/>
        <v>0</v>
      </c>
      <c r="M18" s="63">
        <f t="shared" si="3"/>
        <v>11341524.82</v>
      </c>
      <c r="N18" s="63">
        <f t="shared" si="3"/>
        <v>407666.98</v>
      </c>
      <c r="O18" s="63">
        <f t="shared" si="3"/>
        <v>454928.54</v>
      </c>
      <c r="P18" s="63">
        <f t="shared" si="3"/>
        <v>1518934.65</v>
      </c>
      <c r="Q18" s="63">
        <f t="shared" si="3"/>
        <v>58088963.24</v>
      </c>
    </row>
    <row r="19" ht="21" customHeight="1" spans="1:17">
      <c r="A19" s="14" t="s">
        <v>286</v>
      </c>
      <c r="B19" s="63">
        <f>SUM(C19:Q19)</f>
        <v>245518452.17</v>
      </c>
      <c r="C19" s="61">
        <v>0</v>
      </c>
      <c r="D19" s="61">
        <v>170612010.13</v>
      </c>
      <c r="E19" s="61">
        <v>661358.21</v>
      </c>
      <c r="F19" s="61">
        <v>0</v>
      </c>
      <c r="G19" s="61">
        <v>2433065.6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11341524.82</v>
      </c>
      <c r="N19" s="61">
        <v>407666.98</v>
      </c>
      <c r="O19" s="61">
        <v>454928.54</v>
      </c>
      <c r="P19" s="61">
        <v>1518934.65</v>
      </c>
      <c r="Q19" s="61">
        <v>58088963.24</v>
      </c>
    </row>
    <row r="20" ht="21" customHeight="1" spans="1:17">
      <c r="A20" s="14" t="s">
        <v>287</v>
      </c>
      <c r="B20" s="63">
        <f>SUM(C20:Q20)</f>
        <v>124928820.2</v>
      </c>
      <c r="C20" s="61">
        <v>0</v>
      </c>
      <c r="D20" s="61">
        <v>124928820.2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</row>
    <row r="21" ht="21" customHeight="1" spans="1:17">
      <c r="A21" s="14" t="s">
        <v>288</v>
      </c>
      <c r="B21" s="63">
        <f>SUM(C21:Q21)</f>
        <v>205300</v>
      </c>
      <c r="C21" s="61">
        <v>0</v>
      </c>
      <c r="D21" s="61">
        <v>0</v>
      </c>
      <c r="E21" s="61">
        <v>0</v>
      </c>
      <c r="F21" s="61">
        <v>0</v>
      </c>
      <c r="G21" s="61">
        <v>205300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</row>
    <row r="22" ht="21" customHeight="1" spans="1:17">
      <c r="A22" s="14" t="s">
        <v>289</v>
      </c>
      <c r="B22" s="63">
        <f>C22+D22+E22</f>
        <v>0</v>
      </c>
      <c r="C22" s="61">
        <v>0</v>
      </c>
      <c r="D22" s="61">
        <v>0</v>
      </c>
      <c r="E22" s="61">
        <v>0</v>
      </c>
      <c r="F22" s="9" t="s">
        <v>68</v>
      </c>
      <c r="G22" s="9" t="s">
        <v>68</v>
      </c>
      <c r="H22" s="9" t="s">
        <v>68</v>
      </c>
      <c r="I22" s="9" t="s">
        <v>68</v>
      </c>
      <c r="J22" s="9" t="s">
        <v>68</v>
      </c>
      <c r="K22" s="9" t="s">
        <v>68</v>
      </c>
      <c r="L22" s="9" t="s">
        <v>68</v>
      </c>
      <c r="M22" s="9" t="s">
        <v>68</v>
      </c>
      <c r="N22" s="9" t="s">
        <v>68</v>
      </c>
      <c r="O22" s="9" t="s">
        <v>68</v>
      </c>
      <c r="P22" s="9" t="s">
        <v>68</v>
      </c>
      <c r="Q22" s="9" t="s">
        <v>68</v>
      </c>
    </row>
    <row r="23" ht="21" customHeight="1" spans="1:17">
      <c r="A23" s="14" t="s">
        <v>290</v>
      </c>
      <c r="B23" s="63">
        <f>SUM(C23:Q23)</f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</row>
    <row r="24" ht="21" customHeight="1" spans="1:17">
      <c r="A24" s="14" t="s">
        <v>291</v>
      </c>
      <c r="B24" s="63">
        <f>C24+D24+E24</f>
        <v>0</v>
      </c>
      <c r="C24" s="27">
        <v>0</v>
      </c>
      <c r="D24" s="27">
        <v>0</v>
      </c>
      <c r="E24" s="27">
        <v>0</v>
      </c>
      <c r="F24" s="10" t="s">
        <v>68</v>
      </c>
      <c r="G24" s="10" t="s">
        <v>68</v>
      </c>
      <c r="H24" s="10" t="s">
        <v>68</v>
      </c>
      <c r="I24" s="10" t="s">
        <v>68</v>
      </c>
      <c r="J24" s="10" t="s">
        <v>68</v>
      </c>
      <c r="K24" s="10" t="s">
        <v>68</v>
      </c>
      <c r="L24" s="10" t="s">
        <v>68</v>
      </c>
      <c r="M24" s="10" t="s">
        <v>68</v>
      </c>
      <c r="N24" s="10" t="s">
        <v>68</v>
      </c>
      <c r="O24" s="10" t="s">
        <v>68</v>
      </c>
      <c r="P24" s="10" t="s">
        <v>68</v>
      </c>
      <c r="Q24" s="10" t="s">
        <v>68</v>
      </c>
    </row>
    <row r="25" ht="21" customHeight="1" spans="1:17">
      <c r="A25" s="14" t="s">
        <v>292</v>
      </c>
      <c r="B25" s="63">
        <f>SUM(C25:Q25)</f>
        <v>5890</v>
      </c>
      <c r="C25" s="173">
        <f t="shared" ref="C25:Q25" si="4">C26+C27</f>
        <v>0</v>
      </c>
      <c r="D25" s="173">
        <f t="shared" si="4"/>
        <v>0</v>
      </c>
      <c r="E25" s="173">
        <f t="shared" si="4"/>
        <v>0</v>
      </c>
      <c r="F25" s="173">
        <f t="shared" si="4"/>
        <v>0</v>
      </c>
      <c r="G25" s="173">
        <f t="shared" si="4"/>
        <v>5890</v>
      </c>
      <c r="H25" s="173">
        <f t="shared" si="4"/>
        <v>0</v>
      </c>
      <c r="I25" s="173">
        <f t="shared" si="4"/>
        <v>0</v>
      </c>
      <c r="J25" s="173">
        <f t="shared" si="4"/>
        <v>0</v>
      </c>
      <c r="K25" s="173">
        <f t="shared" si="4"/>
        <v>0</v>
      </c>
      <c r="L25" s="173">
        <f t="shared" si="4"/>
        <v>0</v>
      </c>
      <c r="M25" s="173">
        <f t="shared" si="4"/>
        <v>0</v>
      </c>
      <c r="N25" s="173">
        <f t="shared" si="4"/>
        <v>0</v>
      </c>
      <c r="O25" s="173">
        <f t="shared" si="4"/>
        <v>0</v>
      </c>
      <c r="P25" s="173">
        <f t="shared" si="4"/>
        <v>0</v>
      </c>
      <c r="Q25" s="173">
        <f t="shared" si="4"/>
        <v>0</v>
      </c>
    </row>
    <row r="26" ht="21" customHeight="1" spans="1:17">
      <c r="A26" s="14" t="s">
        <v>293</v>
      </c>
      <c r="B26" s="63">
        <f>SUM(C26:Q26)</f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</row>
    <row r="27" ht="21" customHeight="1" spans="1:17">
      <c r="A27" s="14" t="s">
        <v>294</v>
      </c>
      <c r="B27" s="63">
        <f>SUM(C27:Q27)</f>
        <v>5890</v>
      </c>
      <c r="C27" s="61">
        <v>0</v>
      </c>
      <c r="D27" s="61">
        <v>0</v>
      </c>
      <c r="E27" s="61">
        <v>0</v>
      </c>
      <c r="F27" s="61">
        <v>0</v>
      </c>
      <c r="G27" s="61">
        <v>5890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</row>
    <row r="28" ht="21" customHeight="1" spans="1:17">
      <c r="A28" s="14" t="s">
        <v>295</v>
      </c>
      <c r="B28" s="63">
        <f>SUM(C28:Q28)</f>
        <v>245717862.17</v>
      </c>
      <c r="C28" s="63">
        <f t="shared" ref="C28:Q28" si="5">C18-C25</f>
        <v>0</v>
      </c>
      <c r="D28" s="63">
        <f t="shared" si="5"/>
        <v>170612010.13</v>
      </c>
      <c r="E28" s="63">
        <f t="shared" si="5"/>
        <v>661358.21</v>
      </c>
      <c r="F28" s="63">
        <f t="shared" si="5"/>
        <v>0</v>
      </c>
      <c r="G28" s="63">
        <f t="shared" si="5"/>
        <v>2632475.6</v>
      </c>
      <c r="H28" s="63">
        <f t="shared" si="5"/>
        <v>0</v>
      </c>
      <c r="I28" s="63">
        <f t="shared" si="5"/>
        <v>0</v>
      </c>
      <c r="J28" s="63">
        <f t="shared" si="5"/>
        <v>0</v>
      </c>
      <c r="K28" s="63">
        <f t="shared" si="5"/>
        <v>0</v>
      </c>
      <c r="L28" s="63">
        <f t="shared" si="5"/>
        <v>0</v>
      </c>
      <c r="M28" s="63">
        <f t="shared" si="5"/>
        <v>11341524.82</v>
      </c>
      <c r="N28" s="63">
        <f t="shared" si="5"/>
        <v>407666.98</v>
      </c>
      <c r="O28" s="63">
        <f t="shared" si="5"/>
        <v>454928.54</v>
      </c>
      <c r="P28" s="63">
        <f t="shared" si="5"/>
        <v>1518934.65</v>
      </c>
      <c r="Q28" s="63">
        <f t="shared" si="5"/>
        <v>58088963.24</v>
      </c>
    </row>
    <row r="29" spans="1:17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37" t="s">
        <v>297</v>
      </c>
    </row>
  </sheetData>
  <mergeCells count="1">
    <mergeCell ref="A1:Q1"/>
  </mergeCells>
  <printOptions horizontalCentered="1"/>
  <pageMargins left="0.393055555555556" right="0.393055555555556" top="0.786805555555556" bottom="0.786805555555556" header="0.511805555555556" footer="0.511805555555556"/>
  <pageSetup paperSize="9" scale="80" pageOrder="overThenDown" orientation="landscape" errors="blank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6"/>
  <sheetViews>
    <sheetView showGridLines="0" workbookViewId="0">
      <pane topLeftCell="B5" activePane="bottomRight" state="frozen"/>
      <selection activeCell="A1" sqref="A1:Q1"/>
    </sheetView>
  </sheetViews>
  <sheetFormatPr defaultColWidth="8" defaultRowHeight="14.25"/>
  <cols>
    <col min="1" max="1" width="25.525" style="1"/>
    <col min="2" max="17" width="20.3666666666667" style="1"/>
  </cols>
  <sheetData>
    <row r="1" ht="35.25" customHeight="1" spans="1:17">
      <c r="A1" s="2" t="s">
        <v>298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4"/>
      <c r="B2" s="4"/>
      <c r="C2" s="4"/>
      <c r="D2" s="4"/>
      <c r="E2" s="4"/>
      <c r="F2" s="4"/>
      <c r="G2" s="4"/>
      <c r="H2" s="4"/>
      <c r="I2" s="5"/>
      <c r="J2" s="4"/>
      <c r="K2" s="4"/>
      <c r="L2" s="5"/>
      <c r="M2" s="4"/>
      <c r="N2" s="4"/>
      <c r="O2" s="4"/>
      <c r="P2" s="4"/>
      <c r="Q2" s="5" t="s">
        <v>299</v>
      </c>
    </row>
    <row r="3" spans="1:17">
      <c r="A3" s="7" t="s">
        <v>48</v>
      </c>
      <c r="B3" s="7"/>
      <c r="C3" s="7"/>
      <c r="D3" s="7"/>
      <c r="E3" s="7"/>
      <c r="F3" s="7"/>
      <c r="G3" s="7"/>
      <c r="H3" s="7"/>
      <c r="I3" s="8"/>
      <c r="J3" s="7"/>
      <c r="K3" s="7"/>
      <c r="L3" s="8"/>
      <c r="M3" s="7"/>
      <c r="N3" s="7"/>
      <c r="O3" s="7"/>
      <c r="P3" s="7"/>
      <c r="Q3" s="8" t="s">
        <v>49</v>
      </c>
    </row>
    <row r="4" ht="35.25" customHeight="1" spans="1:17">
      <c r="A4" s="9" t="s">
        <v>273</v>
      </c>
      <c r="B4" s="9" t="s">
        <v>274</v>
      </c>
      <c r="C4" s="70" t="s">
        <v>300</v>
      </c>
      <c r="D4" s="70" t="s">
        <v>301</v>
      </c>
      <c r="E4" s="70" t="s">
        <v>85</v>
      </c>
      <c r="F4" s="70" t="s">
        <v>302</v>
      </c>
      <c r="G4" s="70" t="s">
        <v>276</v>
      </c>
      <c r="H4" s="70" t="s">
        <v>277</v>
      </c>
      <c r="I4" s="70" t="s">
        <v>278</v>
      </c>
      <c r="J4" s="70" t="s">
        <v>57</v>
      </c>
      <c r="K4" s="70" t="s">
        <v>58</v>
      </c>
      <c r="L4" s="70" t="s">
        <v>59</v>
      </c>
      <c r="M4" s="70" t="s">
        <v>279</v>
      </c>
      <c r="N4" s="70" t="s">
        <v>303</v>
      </c>
      <c r="O4" s="70" t="s">
        <v>304</v>
      </c>
      <c r="P4" s="70" t="s">
        <v>282</v>
      </c>
      <c r="Q4" s="70" t="s">
        <v>283</v>
      </c>
    </row>
    <row r="5" ht="21" customHeight="1" spans="1:17">
      <c r="A5" s="60" t="s">
        <v>305</v>
      </c>
      <c r="B5" s="63">
        <f>SUM(C5:Q5)</f>
        <v>203370913.44</v>
      </c>
      <c r="C5" s="61">
        <v>0</v>
      </c>
      <c r="D5" s="61">
        <v>155524140.05</v>
      </c>
      <c r="E5" s="61">
        <v>-23442790.34</v>
      </c>
      <c r="F5" s="61">
        <v>0</v>
      </c>
      <c r="G5" s="61">
        <v>10382905.34</v>
      </c>
      <c r="H5" s="61">
        <v>0</v>
      </c>
      <c r="I5" s="61">
        <v>0</v>
      </c>
      <c r="J5" s="61">
        <v>0</v>
      </c>
      <c r="K5" s="61">
        <v>0</v>
      </c>
      <c r="L5" s="61">
        <v>0</v>
      </c>
      <c r="M5" s="61">
        <v>3436829.86</v>
      </c>
      <c r="N5" s="61">
        <v>905601.39</v>
      </c>
      <c r="O5" s="61">
        <v>87505.4</v>
      </c>
      <c r="P5" s="61">
        <v>903491.62</v>
      </c>
      <c r="Q5" s="61">
        <v>55573230.12</v>
      </c>
    </row>
    <row r="6" ht="21" customHeight="1" spans="1:17">
      <c r="A6" s="14" t="s">
        <v>306</v>
      </c>
      <c r="B6" s="63">
        <f>SUM(C6:Q6)</f>
        <v>285233263.27</v>
      </c>
      <c r="C6" s="61">
        <v>0</v>
      </c>
      <c r="D6" s="61">
        <v>38795171.58</v>
      </c>
      <c r="E6" s="61">
        <v>186848136.83</v>
      </c>
      <c r="F6" s="61">
        <v>0</v>
      </c>
      <c r="G6" s="61">
        <v>14842885.52</v>
      </c>
      <c r="H6" s="61">
        <v>0</v>
      </c>
      <c r="I6" s="61">
        <v>0</v>
      </c>
      <c r="J6" s="61">
        <v>0</v>
      </c>
      <c r="K6" s="61">
        <v>0</v>
      </c>
      <c r="L6" s="61">
        <v>0</v>
      </c>
      <c r="M6" s="61">
        <v>23351005.46</v>
      </c>
      <c r="N6" s="61">
        <v>1784526.59</v>
      </c>
      <c r="O6" s="61">
        <v>5206376.14</v>
      </c>
      <c r="P6" s="61">
        <v>3404333.4</v>
      </c>
      <c r="Q6" s="171">
        <v>11000827.75</v>
      </c>
    </row>
    <row r="7" ht="21" customHeight="1" spans="1:17">
      <c r="A7" s="60" t="s">
        <v>307</v>
      </c>
      <c r="B7" s="63">
        <f>SUM(C7:L7)+Q7</f>
        <v>151261629.05</v>
      </c>
      <c r="C7" s="61">
        <v>0</v>
      </c>
      <c r="D7" s="61">
        <v>15467717.99</v>
      </c>
      <c r="E7" s="61">
        <v>110673046.73</v>
      </c>
      <c r="F7" s="61">
        <v>0</v>
      </c>
      <c r="G7" s="61">
        <v>14132720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" t="s">
        <v>68</v>
      </c>
      <c r="N7" s="9" t="s">
        <v>68</v>
      </c>
      <c r="O7" s="9" t="s">
        <v>68</v>
      </c>
      <c r="P7" s="9" t="s">
        <v>68</v>
      </c>
      <c r="Q7" s="171">
        <v>10988144.33</v>
      </c>
    </row>
    <row r="8" ht="21" customHeight="1" spans="1:17">
      <c r="A8" s="60" t="s">
        <v>308</v>
      </c>
      <c r="B8" s="63">
        <f>SUM(C8:L8)+Q8</f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" t="s">
        <v>68</v>
      </c>
      <c r="N8" s="9" t="s">
        <v>68</v>
      </c>
      <c r="O8" s="9" t="s">
        <v>68</v>
      </c>
      <c r="P8" s="9" t="s">
        <v>68</v>
      </c>
      <c r="Q8" s="171">
        <v>0</v>
      </c>
    </row>
    <row r="9" ht="21" customHeight="1" spans="1:17">
      <c r="A9" s="14" t="s">
        <v>309</v>
      </c>
      <c r="B9" s="63">
        <f>SUM(C9:Q9)</f>
        <v>104430048.25</v>
      </c>
      <c r="C9" s="61">
        <v>0</v>
      </c>
      <c r="D9" s="61">
        <v>20627264.32</v>
      </c>
      <c r="E9" s="61">
        <v>51828783.93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21592000</v>
      </c>
      <c r="N9" s="61">
        <v>1782000</v>
      </c>
      <c r="O9" s="61">
        <v>5200000</v>
      </c>
      <c r="P9" s="61">
        <v>3400000</v>
      </c>
      <c r="Q9" s="171">
        <v>0</v>
      </c>
    </row>
    <row r="10" ht="21" customHeight="1" spans="1:17">
      <c r="A10" s="14" t="s">
        <v>310</v>
      </c>
      <c r="B10" s="63">
        <f>SUM(C10:Q10)</f>
        <v>2820538.21</v>
      </c>
      <c r="C10" s="61">
        <v>0</v>
      </c>
      <c r="D10" s="61">
        <v>2700189.27</v>
      </c>
      <c r="E10" s="61">
        <v>76623.93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17805.46</v>
      </c>
      <c r="N10" s="61">
        <v>2526.59</v>
      </c>
      <c r="O10" s="61">
        <v>6376.14</v>
      </c>
      <c r="P10" s="61">
        <v>4333.4</v>
      </c>
      <c r="Q10" s="171">
        <v>12683.42</v>
      </c>
    </row>
    <row r="11" ht="21" customHeight="1" spans="1:17">
      <c r="A11" s="14" t="s">
        <v>311</v>
      </c>
      <c r="B11" s="63">
        <f>SUM(C11:E11)</f>
        <v>0</v>
      </c>
      <c r="C11" s="61">
        <v>0</v>
      </c>
      <c r="D11" s="61">
        <v>0</v>
      </c>
      <c r="E11" s="61">
        <v>0</v>
      </c>
      <c r="F11" s="9" t="s">
        <v>68</v>
      </c>
      <c r="G11" s="9" t="s">
        <v>68</v>
      </c>
      <c r="H11" s="9" t="s">
        <v>68</v>
      </c>
      <c r="I11" s="9" t="s">
        <v>68</v>
      </c>
      <c r="J11" s="9" t="s">
        <v>68</v>
      </c>
      <c r="K11" s="9" t="s">
        <v>68</v>
      </c>
      <c r="L11" s="9" t="s">
        <v>68</v>
      </c>
      <c r="M11" s="9" t="s">
        <v>68</v>
      </c>
      <c r="N11" s="9" t="s">
        <v>68</v>
      </c>
      <c r="O11" s="9" t="s">
        <v>68</v>
      </c>
      <c r="P11" s="9" t="s">
        <v>68</v>
      </c>
      <c r="Q11" s="9" t="s">
        <v>68</v>
      </c>
    </row>
    <row r="12" ht="21" customHeight="1" spans="1:17">
      <c r="A12" s="14" t="s">
        <v>312</v>
      </c>
      <c r="B12" s="63">
        <f>SUM(C12:Q12)</f>
        <v>242886314.54</v>
      </c>
      <c r="C12" s="61">
        <v>0</v>
      </c>
      <c r="D12" s="61">
        <v>23707301.5</v>
      </c>
      <c r="E12" s="61">
        <v>162743988.28</v>
      </c>
      <c r="F12" s="61">
        <v>0</v>
      </c>
      <c r="G12" s="61">
        <v>22593315.26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15446310.5</v>
      </c>
      <c r="N12" s="61">
        <v>2282461</v>
      </c>
      <c r="O12" s="61">
        <v>4838953</v>
      </c>
      <c r="P12" s="61">
        <v>2788890.37</v>
      </c>
      <c r="Q12" s="61">
        <v>8485094.63</v>
      </c>
    </row>
    <row r="13" ht="21" customHeight="1" spans="1:17">
      <c r="A13" s="60" t="s">
        <v>313</v>
      </c>
      <c r="B13" s="63">
        <f>SUM(C13:Q13)</f>
        <v>194936384.41</v>
      </c>
      <c r="C13" s="61">
        <v>0</v>
      </c>
      <c r="D13" s="61">
        <v>23707301.5</v>
      </c>
      <c r="E13" s="61">
        <v>162743988.28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171">
        <v>8485094.63</v>
      </c>
    </row>
    <row r="14" ht="21" customHeight="1" spans="1:17">
      <c r="A14" s="60" t="s">
        <v>314</v>
      </c>
      <c r="B14" s="63">
        <f>SUM(C14:Q14)</f>
        <v>42346948.73</v>
      </c>
      <c r="C14" s="63">
        <f t="shared" ref="C14:Q14" si="0">C6-C12</f>
        <v>0</v>
      </c>
      <c r="D14" s="63">
        <f t="shared" si="0"/>
        <v>15087870.08</v>
      </c>
      <c r="E14" s="63">
        <f t="shared" si="0"/>
        <v>24104148.55</v>
      </c>
      <c r="F14" s="63">
        <f t="shared" si="0"/>
        <v>0</v>
      </c>
      <c r="G14" s="63">
        <f t="shared" si="0"/>
        <v>-7750429.74</v>
      </c>
      <c r="H14" s="63">
        <f t="shared" si="0"/>
        <v>0</v>
      </c>
      <c r="I14" s="63">
        <f t="shared" si="0"/>
        <v>0</v>
      </c>
      <c r="J14" s="63">
        <f t="shared" si="0"/>
        <v>0</v>
      </c>
      <c r="K14" s="63">
        <f t="shared" si="0"/>
        <v>0</v>
      </c>
      <c r="L14" s="63">
        <f t="shared" si="0"/>
        <v>0</v>
      </c>
      <c r="M14" s="63">
        <f t="shared" si="0"/>
        <v>7904694.96</v>
      </c>
      <c r="N14" s="63">
        <f t="shared" si="0"/>
        <v>-497934.41</v>
      </c>
      <c r="O14" s="63">
        <f t="shared" si="0"/>
        <v>367423.14</v>
      </c>
      <c r="P14" s="63">
        <f t="shared" si="0"/>
        <v>615443.03</v>
      </c>
      <c r="Q14" s="63">
        <f t="shared" si="0"/>
        <v>2515733.12</v>
      </c>
    </row>
    <row r="15" ht="21" customHeight="1" spans="1:17">
      <c r="A15" s="60" t="s">
        <v>315</v>
      </c>
      <c r="B15" s="63">
        <f>SUM(C15:Q15)</f>
        <v>245717862.17</v>
      </c>
      <c r="C15" s="63">
        <f t="shared" ref="C15:Q15" si="1">C5+C14</f>
        <v>0</v>
      </c>
      <c r="D15" s="63">
        <f t="shared" si="1"/>
        <v>170612010.13</v>
      </c>
      <c r="E15" s="63">
        <f t="shared" si="1"/>
        <v>661358.210000012</v>
      </c>
      <c r="F15" s="63">
        <f t="shared" si="1"/>
        <v>0</v>
      </c>
      <c r="G15" s="63">
        <f t="shared" si="1"/>
        <v>2632475.6</v>
      </c>
      <c r="H15" s="63">
        <f t="shared" si="1"/>
        <v>0</v>
      </c>
      <c r="I15" s="63">
        <f t="shared" si="1"/>
        <v>0</v>
      </c>
      <c r="J15" s="63">
        <f t="shared" si="1"/>
        <v>0</v>
      </c>
      <c r="K15" s="63">
        <f t="shared" si="1"/>
        <v>0</v>
      </c>
      <c r="L15" s="63">
        <f t="shared" si="1"/>
        <v>0</v>
      </c>
      <c r="M15" s="63">
        <f t="shared" si="1"/>
        <v>11341524.82</v>
      </c>
      <c r="N15" s="63">
        <f t="shared" si="1"/>
        <v>407666.98</v>
      </c>
      <c r="O15" s="63">
        <f t="shared" si="1"/>
        <v>454928.54</v>
      </c>
      <c r="P15" s="63">
        <f t="shared" si="1"/>
        <v>1518934.65</v>
      </c>
      <c r="Q15" s="63">
        <f t="shared" si="1"/>
        <v>58088963.24</v>
      </c>
    </row>
    <row r="16" spans="1:17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37" t="s">
        <v>316</v>
      </c>
    </row>
  </sheetData>
  <mergeCells count="1">
    <mergeCell ref="A1:Q1"/>
  </mergeCells>
  <printOptions horizontalCentered="1"/>
  <pageMargins left="0.393055555555556" right="0.393055555555556" top="0.786805555555556" bottom="0.786805555555556" header="0.511805555555556" footer="0.511805555555556"/>
  <pageSetup paperSize="9" scale="60" pageOrder="overThenDown" orientation="landscape" errors="blank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2"/>
  <sheetViews>
    <sheetView showGridLines="0" workbookViewId="0">
      <pane topLeftCell="B9" activePane="bottomRight" state="frozen"/>
      <selection activeCell="A1" sqref="A1:L1"/>
    </sheetView>
  </sheetViews>
  <sheetFormatPr defaultColWidth="8" defaultRowHeight="14.25"/>
  <cols>
    <col min="1" max="1" width="19.5" style="1"/>
    <col min="2" max="12" width="20.3666666666667" style="1"/>
  </cols>
  <sheetData>
    <row r="1" ht="35.25" customHeight="1" spans="1:12">
      <c r="A1" s="35" t="s">
        <v>317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>
      <c r="A2" s="3"/>
      <c r="B2" s="3"/>
      <c r="C2" s="3"/>
      <c r="D2" s="3"/>
      <c r="E2" s="3"/>
      <c r="F2" s="3"/>
      <c r="G2" s="37"/>
      <c r="H2" s="3"/>
      <c r="I2" s="3"/>
      <c r="J2" s="3"/>
      <c r="K2" s="3"/>
      <c r="L2" s="37" t="s">
        <v>318</v>
      </c>
    </row>
    <row r="3" spans="1:12">
      <c r="A3" s="7" t="s">
        <v>48</v>
      </c>
      <c r="B3" s="39"/>
      <c r="C3" s="39"/>
      <c r="D3" s="39"/>
      <c r="E3" s="39"/>
      <c r="F3" s="39"/>
      <c r="G3" s="40"/>
      <c r="H3" s="39"/>
      <c r="I3" s="39"/>
      <c r="J3" s="39"/>
      <c r="K3" s="39"/>
      <c r="L3" s="8" t="s">
        <v>49</v>
      </c>
    </row>
    <row r="4" ht="35.25" customHeight="1" spans="1:12">
      <c r="A4" s="62" t="s">
        <v>319</v>
      </c>
      <c r="B4" s="62" t="s">
        <v>82</v>
      </c>
      <c r="C4" s="70" t="s">
        <v>52</v>
      </c>
      <c r="D4" s="70" t="s">
        <v>53</v>
      </c>
      <c r="E4" s="70" t="s">
        <v>54</v>
      </c>
      <c r="F4" s="70" t="s">
        <v>55</v>
      </c>
      <c r="G4" s="70" t="s">
        <v>276</v>
      </c>
      <c r="H4" s="70" t="s">
        <v>320</v>
      </c>
      <c r="I4" s="70" t="s">
        <v>321</v>
      </c>
      <c r="J4" s="70" t="s">
        <v>57</v>
      </c>
      <c r="K4" s="70" t="s">
        <v>58</v>
      </c>
      <c r="L4" s="70" t="s">
        <v>59</v>
      </c>
    </row>
    <row r="5" ht="21" customHeight="1" spans="1:12">
      <c r="A5" s="170" t="s">
        <v>322</v>
      </c>
      <c r="B5" s="63">
        <f t="shared" ref="B5:B21" si="0">SUM(C5:L5)</f>
        <v>0</v>
      </c>
      <c r="C5" s="63">
        <f t="shared" ref="C5:L5" si="1">SUM(C6:C8)</f>
        <v>0</v>
      </c>
      <c r="D5" s="63">
        <f t="shared" si="1"/>
        <v>0</v>
      </c>
      <c r="E5" s="63">
        <f t="shared" si="1"/>
        <v>0</v>
      </c>
      <c r="F5" s="63">
        <f t="shared" si="1"/>
        <v>0</v>
      </c>
      <c r="G5" s="63">
        <f t="shared" si="1"/>
        <v>0</v>
      </c>
      <c r="H5" s="63">
        <f t="shared" si="1"/>
        <v>0</v>
      </c>
      <c r="I5" s="63">
        <f t="shared" si="1"/>
        <v>0</v>
      </c>
      <c r="J5" s="63">
        <f t="shared" si="1"/>
        <v>0</v>
      </c>
      <c r="K5" s="63">
        <f t="shared" si="1"/>
        <v>0</v>
      </c>
      <c r="L5" s="63">
        <f t="shared" si="1"/>
        <v>0</v>
      </c>
    </row>
    <row r="6" ht="21" customHeight="1" spans="1:12">
      <c r="A6" s="60" t="s">
        <v>323</v>
      </c>
      <c r="B6" s="63">
        <f t="shared" si="0"/>
        <v>0</v>
      </c>
      <c r="C6" s="61">
        <v>0</v>
      </c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0</v>
      </c>
      <c r="J6" s="61">
        <v>0</v>
      </c>
      <c r="K6" s="61">
        <v>0</v>
      </c>
      <c r="L6" s="61">
        <v>0</v>
      </c>
    </row>
    <row r="7" ht="21" customHeight="1" spans="1:12">
      <c r="A7" s="60" t="s">
        <v>324</v>
      </c>
      <c r="B7" s="63">
        <f t="shared" si="0"/>
        <v>0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</row>
    <row r="8" ht="21" customHeight="1" spans="1:12">
      <c r="A8" s="60" t="s">
        <v>325</v>
      </c>
      <c r="B8" s="63">
        <f t="shared" si="0"/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</row>
    <row r="9" ht="21" customHeight="1" spans="1:12">
      <c r="A9" s="60" t="s">
        <v>326</v>
      </c>
      <c r="B9" s="63">
        <f t="shared" si="0"/>
        <v>74886098.25</v>
      </c>
      <c r="C9" s="63">
        <f t="shared" ref="C9:L9" si="2">SUM(C10:C13)</f>
        <v>0</v>
      </c>
      <c r="D9" s="63">
        <f t="shared" si="2"/>
        <v>7967264.32</v>
      </c>
      <c r="E9" s="63">
        <f t="shared" si="2"/>
        <v>51828783.93</v>
      </c>
      <c r="F9" s="63">
        <f t="shared" si="2"/>
        <v>0</v>
      </c>
      <c r="G9" s="63">
        <f t="shared" si="2"/>
        <v>15090050</v>
      </c>
      <c r="H9" s="63">
        <f t="shared" si="2"/>
        <v>0</v>
      </c>
      <c r="I9" s="63">
        <f t="shared" si="2"/>
        <v>0</v>
      </c>
      <c r="J9" s="63">
        <f t="shared" si="2"/>
        <v>0</v>
      </c>
      <c r="K9" s="63">
        <f t="shared" si="2"/>
        <v>0</v>
      </c>
      <c r="L9" s="63">
        <f t="shared" si="2"/>
        <v>0</v>
      </c>
    </row>
    <row r="10" ht="21" customHeight="1" spans="1:12">
      <c r="A10" s="60" t="s">
        <v>327</v>
      </c>
      <c r="B10" s="63">
        <f t="shared" si="0"/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</row>
    <row r="11" ht="21" customHeight="1" spans="1:12">
      <c r="A11" s="60" t="s">
        <v>328</v>
      </c>
      <c r="B11" s="63">
        <f t="shared" si="0"/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</row>
    <row r="12" ht="21" customHeight="1" spans="1:12">
      <c r="A12" s="60" t="s">
        <v>329</v>
      </c>
      <c r="B12" s="63">
        <f t="shared" si="0"/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</row>
    <row r="13" ht="21" customHeight="1" spans="1:12">
      <c r="A13" s="60" t="s">
        <v>330</v>
      </c>
      <c r="B13" s="63">
        <f t="shared" si="0"/>
        <v>74886098.25</v>
      </c>
      <c r="C13" s="61">
        <v>0</v>
      </c>
      <c r="D13" s="61">
        <v>7967264.32</v>
      </c>
      <c r="E13" s="61">
        <v>51828783.93</v>
      </c>
      <c r="F13" s="61">
        <v>0</v>
      </c>
      <c r="G13" s="61">
        <v>15090050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</row>
    <row r="14" ht="21" customHeight="1" spans="1:12">
      <c r="A14" s="60" t="s">
        <v>331</v>
      </c>
      <c r="B14" s="63">
        <f t="shared" si="0"/>
        <v>87546098.25</v>
      </c>
      <c r="C14" s="63">
        <f t="shared" ref="C14:L14" si="3">SUM(C15:C17)</f>
        <v>0</v>
      </c>
      <c r="D14" s="63">
        <f t="shared" si="3"/>
        <v>20627264.32</v>
      </c>
      <c r="E14" s="63">
        <f t="shared" si="3"/>
        <v>51828783.93</v>
      </c>
      <c r="F14" s="63">
        <f t="shared" si="3"/>
        <v>0</v>
      </c>
      <c r="G14" s="63">
        <f t="shared" si="3"/>
        <v>15090050</v>
      </c>
      <c r="H14" s="63">
        <f t="shared" si="3"/>
        <v>0</v>
      </c>
      <c r="I14" s="63">
        <f t="shared" si="3"/>
        <v>0</v>
      </c>
      <c r="J14" s="63">
        <f t="shared" si="3"/>
        <v>0</v>
      </c>
      <c r="K14" s="63">
        <f t="shared" si="3"/>
        <v>0</v>
      </c>
      <c r="L14" s="63">
        <f t="shared" si="3"/>
        <v>0</v>
      </c>
    </row>
    <row r="15" ht="21" customHeight="1" spans="1:12">
      <c r="A15" s="60" t="s">
        <v>323</v>
      </c>
      <c r="B15" s="63">
        <f t="shared" si="0"/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</row>
    <row r="16" ht="21" customHeight="1" spans="1:12">
      <c r="A16" s="60" t="s">
        <v>324</v>
      </c>
      <c r="B16" s="63">
        <f t="shared" si="0"/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</row>
    <row r="17" ht="21" customHeight="1" spans="1:12">
      <c r="A17" s="60" t="s">
        <v>325</v>
      </c>
      <c r="B17" s="63">
        <f t="shared" si="0"/>
        <v>87546098.25</v>
      </c>
      <c r="C17" s="61">
        <v>0</v>
      </c>
      <c r="D17" s="61">
        <v>20627264.32</v>
      </c>
      <c r="E17" s="61">
        <v>51828783.93</v>
      </c>
      <c r="F17" s="61">
        <v>0</v>
      </c>
      <c r="G17" s="61">
        <v>15090050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</row>
    <row r="18" ht="21" customHeight="1" spans="1:12">
      <c r="A18" s="60" t="s">
        <v>332</v>
      </c>
      <c r="B18" s="63">
        <f t="shared" si="0"/>
        <v>0</v>
      </c>
      <c r="C18" s="63">
        <f t="shared" ref="C18:L18" si="4">SUM(C19:C21)</f>
        <v>0</v>
      </c>
      <c r="D18" s="63">
        <f t="shared" si="4"/>
        <v>0</v>
      </c>
      <c r="E18" s="63">
        <f t="shared" si="4"/>
        <v>0</v>
      </c>
      <c r="F18" s="63">
        <f t="shared" si="4"/>
        <v>0</v>
      </c>
      <c r="G18" s="63">
        <f t="shared" si="4"/>
        <v>0</v>
      </c>
      <c r="H18" s="63">
        <f t="shared" si="4"/>
        <v>0</v>
      </c>
      <c r="I18" s="63">
        <f t="shared" si="4"/>
        <v>0</v>
      </c>
      <c r="J18" s="63">
        <f t="shared" si="4"/>
        <v>0</v>
      </c>
      <c r="K18" s="63">
        <f t="shared" si="4"/>
        <v>0</v>
      </c>
      <c r="L18" s="63">
        <f t="shared" si="4"/>
        <v>0</v>
      </c>
    </row>
    <row r="19" ht="21" customHeight="1" spans="1:12">
      <c r="A19" s="60" t="s">
        <v>323</v>
      </c>
      <c r="B19" s="63">
        <f t="shared" si="0"/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</row>
    <row r="20" ht="21" customHeight="1" spans="1:12">
      <c r="A20" s="60" t="s">
        <v>324</v>
      </c>
      <c r="B20" s="63">
        <f t="shared" si="0"/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</row>
    <row r="21" ht="21" customHeight="1" spans="1:12">
      <c r="A21" s="60" t="s">
        <v>325</v>
      </c>
      <c r="B21" s="63">
        <f t="shared" si="0"/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7" t="s">
        <v>333</v>
      </c>
    </row>
  </sheetData>
  <mergeCells count="1">
    <mergeCell ref="A1:L1"/>
  </mergeCells>
  <printOptions horizontalCentered="1"/>
  <pageMargins left="0.393055555555556" right="0.393055555555556" top="0.786805555555556" bottom="0.786805555555556" header="0.511805555555556" footer="0.511805555555556"/>
  <pageSetup paperSize="9" scale="75" pageOrder="overThenDown" orientation="landscape" errors="blank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6"/>
  <sheetViews>
    <sheetView showGridLines="0" workbookViewId="0">
      <pane topLeftCell="A5" activePane="bottomRight" state="frozen"/>
      <selection activeCell="A1" sqref="A1:I1"/>
    </sheetView>
  </sheetViews>
  <sheetFormatPr defaultColWidth="8" defaultRowHeight="14.25"/>
  <cols>
    <col min="1" max="1" width="50.2" style="1"/>
    <col min="2" max="2" width="6.80833333333333" style="1"/>
    <col min="3" max="3" width="27.0666666666667" style="1"/>
    <col min="4" max="4" width="40.3333333333333" style="1"/>
    <col min="5" max="5" width="6.80833333333333" style="1"/>
    <col min="6" max="6" width="27.0666666666667" style="1"/>
    <col min="7" max="7" width="47.6833333333333" style="1"/>
    <col min="8" max="8" width="6.80833333333333" style="1"/>
    <col min="9" max="9" width="27.0666666666667" style="1"/>
  </cols>
  <sheetData>
    <row r="1" ht="35.25" customHeight="1" spans="1:9">
      <c r="A1" s="132" t="s">
        <v>334</v>
      </c>
      <c r="B1" s="133"/>
      <c r="C1" s="132"/>
      <c r="D1" s="56"/>
      <c r="E1" s="56"/>
      <c r="F1" s="56"/>
      <c r="G1" s="132"/>
      <c r="H1" s="133"/>
      <c r="I1" s="132"/>
    </row>
    <row r="2" ht="13.5" customHeight="1" spans="1:9">
      <c r="A2" s="134"/>
      <c r="B2" s="135"/>
      <c r="C2" s="134"/>
      <c r="D2" s="56"/>
      <c r="E2" s="56"/>
      <c r="F2" s="56"/>
      <c r="G2" s="134"/>
      <c r="H2" s="136"/>
      <c r="I2" s="161"/>
    </row>
    <row r="3" ht="13.5" customHeight="1" spans="1:9">
      <c r="A3" s="137" t="s">
        <v>48</v>
      </c>
      <c r="B3" s="138"/>
      <c r="C3" s="139"/>
      <c r="D3" s="57"/>
      <c r="E3" s="57"/>
      <c r="F3" s="57"/>
      <c r="G3" s="139"/>
      <c r="H3" s="137"/>
      <c r="I3" s="162" t="s">
        <v>335</v>
      </c>
    </row>
    <row r="4" ht="35.25" customHeight="1" spans="1:9">
      <c r="A4" s="140" t="s">
        <v>50</v>
      </c>
      <c r="B4" s="141" t="s">
        <v>336</v>
      </c>
      <c r="C4" s="140" t="s">
        <v>337</v>
      </c>
      <c r="D4" s="140" t="s">
        <v>50</v>
      </c>
      <c r="E4" s="140" t="s">
        <v>336</v>
      </c>
      <c r="F4" s="142" t="s">
        <v>337</v>
      </c>
      <c r="G4" s="143" t="s">
        <v>50</v>
      </c>
      <c r="H4" s="141" t="s">
        <v>336</v>
      </c>
      <c r="I4" s="140" t="s">
        <v>337</v>
      </c>
    </row>
    <row r="5" ht="21" customHeight="1" spans="1:9">
      <c r="A5" s="144" t="s">
        <v>338</v>
      </c>
      <c r="B5" s="141" t="s">
        <v>68</v>
      </c>
      <c r="C5" s="141" t="s">
        <v>68</v>
      </c>
      <c r="D5" s="144" t="s">
        <v>339</v>
      </c>
      <c r="E5" s="141" t="s">
        <v>340</v>
      </c>
      <c r="F5" s="145">
        <v>7496</v>
      </c>
      <c r="G5" s="144" t="s">
        <v>341</v>
      </c>
      <c r="H5" s="141" t="s">
        <v>340</v>
      </c>
      <c r="I5" s="163">
        <v>10818</v>
      </c>
    </row>
    <row r="6" ht="21" customHeight="1" spans="1:9">
      <c r="A6" s="144" t="s">
        <v>342</v>
      </c>
      <c r="B6" s="141" t="s">
        <v>340</v>
      </c>
      <c r="C6" s="146">
        <f>C7+C8</f>
        <v>29791</v>
      </c>
      <c r="D6" s="144" t="s">
        <v>343</v>
      </c>
      <c r="E6" s="141" t="s">
        <v>340</v>
      </c>
      <c r="F6" s="145">
        <v>7409</v>
      </c>
      <c r="G6" s="144" t="s">
        <v>344</v>
      </c>
      <c r="H6" s="141" t="s">
        <v>340</v>
      </c>
      <c r="I6" s="163">
        <v>1086</v>
      </c>
    </row>
    <row r="7" ht="21" customHeight="1" spans="1:9">
      <c r="A7" s="144" t="s">
        <v>345</v>
      </c>
      <c r="B7" s="141" t="s">
        <v>340</v>
      </c>
      <c r="C7" s="145">
        <v>20793</v>
      </c>
      <c r="D7" s="144" t="s">
        <v>346</v>
      </c>
      <c r="E7" s="141" t="s">
        <v>347</v>
      </c>
      <c r="F7" s="147">
        <v>243740000</v>
      </c>
      <c r="G7" s="144" t="s">
        <v>348</v>
      </c>
      <c r="H7" s="141" t="s">
        <v>340</v>
      </c>
      <c r="I7" s="163">
        <v>2765</v>
      </c>
    </row>
    <row r="8" ht="21" customHeight="1" spans="1:9">
      <c r="A8" s="144" t="s">
        <v>349</v>
      </c>
      <c r="B8" s="141" t="s">
        <v>340</v>
      </c>
      <c r="C8" s="146">
        <f>C9+C10</f>
        <v>8998</v>
      </c>
      <c r="D8" s="144" t="s">
        <v>350</v>
      </c>
      <c r="E8" s="141" t="s">
        <v>68</v>
      </c>
      <c r="F8" s="141" t="s">
        <v>68</v>
      </c>
      <c r="G8" s="144" t="s">
        <v>351</v>
      </c>
      <c r="H8" s="141" t="s">
        <v>68</v>
      </c>
      <c r="I8" s="164" t="s">
        <v>68</v>
      </c>
    </row>
    <row r="9" ht="21" customHeight="1" spans="1:9">
      <c r="A9" s="144" t="s">
        <v>352</v>
      </c>
      <c r="B9" s="141" t="s">
        <v>340</v>
      </c>
      <c r="C9" s="145">
        <v>3</v>
      </c>
      <c r="D9" s="144" t="s">
        <v>353</v>
      </c>
      <c r="E9" s="141" t="s">
        <v>340</v>
      </c>
      <c r="F9" s="145">
        <v>29345</v>
      </c>
      <c r="G9" s="144" t="s">
        <v>353</v>
      </c>
      <c r="H9" s="141" t="s">
        <v>340</v>
      </c>
      <c r="I9" s="165">
        <v>37337</v>
      </c>
    </row>
    <row r="10" ht="21" customHeight="1" spans="1:9">
      <c r="A10" s="144" t="s">
        <v>354</v>
      </c>
      <c r="B10" s="141" t="s">
        <v>340</v>
      </c>
      <c r="C10" s="145">
        <v>8995</v>
      </c>
      <c r="D10" s="144" t="s">
        <v>355</v>
      </c>
      <c r="E10" s="141" t="s">
        <v>347</v>
      </c>
      <c r="F10" s="147">
        <v>390680000</v>
      </c>
      <c r="G10" s="144" t="s">
        <v>355</v>
      </c>
      <c r="H10" s="141" t="s">
        <v>347</v>
      </c>
      <c r="I10" s="165">
        <v>164278611</v>
      </c>
    </row>
    <row r="11" ht="21" customHeight="1" spans="1:9">
      <c r="A11" s="144" t="s">
        <v>356</v>
      </c>
      <c r="B11" s="141" t="s">
        <v>340</v>
      </c>
      <c r="C11" s="145">
        <v>614</v>
      </c>
      <c r="D11" s="144" t="s">
        <v>357</v>
      </c>
      <c r="E11" s="141" t="s">
        <v>68</v>
      </c>
      <c r="F11" s="141" t="s">
        <v>68</v>
      </c>
      <c r="G11" s="144" t="s">
        <v>358</v>
      </c>
      <c r="H11" s="141" t="s">
        <v>68</v>
      </c>
      <c r="I11" s="141" t="s">
        <v>68</v>
      </c>
    </row>
    <row r="12" ht="21" customHeight="1" spans="1:9">
      <c r="A12" s="148" t="s">
        <v>359</v>
      </c>
      <c r="B12" s="149" t="s">
        <v>340</v>
      </c>
      <c r="C12" s="145">
        <v>168</v>
      </c>
      <c r="D12" s="144" t="s">
        <v>360</v>
      </c>
      <c r="E12" s="141" t="s">
        <v>347</v>
      </c>
      <c r="F12" s="147">
        <v>0</v>
      </c>
      <c r="G12" s="144" t="s">
        <v>342</v>
      </c>
      <c r="H12" s="141" t="s">
        <v>340</v>
      </c>
      <c r="I12" s="166">
        <f>I13+I14</f>
        <v>7254</v>
      </c>
    </row>
    <row r="13" ht="21" customHeight="1" spans="1:9">
      <c r="A13" s="150" t="s">
        <v>361</v>
      </c>
      <c r="B13" s="151" t="s">
        <v>340</v>
      </c>
      <c r="C13" s="145">
        <v>20706</v>
      </c>
      <c r="D13" s="144" t="s">
        <v>362</v>
      </c>
      <c r="E13" s="141" t="s">
        <v>347</v>
      </c>
      <c r="F13" s="147">
        <v>0</v>
      </c>
      <c r="G13" s="144" t="s">
        <v>345</v>
      </c>
      <c r="H13" s="141" t="s">
        <v>340</v>
      </c>
      <c r="I13" s="163">
        <v>4968</v>
      </c>
    </row>
    <row r="14" ht="21" customHeight="1" spans="1:9">
      <c r="A14" s="144" t="s">
        <v>363</v>
      </c>
      <c r="B14" s="141" t="s">
        <v>68</v>
      </c>
      <c r="C14" s="141" t="s">
        <v>68</v>
      </c>
      <c r="D14" s="144" t="s">
        <v>364</v>
      </c>
      <c r="E14" s="141" t="s">
        <v>347</v>
      </c>
      <c r="F14" s="147">
        <v>0</v>
      </c>
      <c r="G14" s="144" t="s">
        <v>365</v>
      </c>
      <c r="H14" s="141" t="s">
        <v>340</v>
      </c>
      <c r="I14" s="163">
        <v>2286</v>
      </c>
    </row>
    <row r="15" ht="21" customHeight="1" spans="1:9">
      <c r="A15" s="144" t="s">
        <v>366</v>
      </c>
      <c r="B15" s="141" t="s">
        <v>347</v>
      </c>
      <c r="C15" s="147">
        <v>499810000</v>
      </c>
      <c r="D15" s="144" t="s">
        <v>367</v>
      </c>
      <c r="E15" s="141" t="s">
        <v>347</v>
      </c>
      <c r="F15" s="152">
        <f>F12+F13-F14</f>
        <v>0</v>
      </c>
      <c r="G15" s="144" t="s">
        <v>368</v>
      </c>
      <c r="H15" s="141" t="s">
        <v>340</v>
      </c>
      <c r="I15" s="163">
        <v>198</v>
      </c>
    </row>
    <row r="16" ht="21" customHeight="1" spans="1:9">
      <c r="A16" s="144" t="s">
        <v>369</v>
      </c>
      <c r="B16" s="141" t="s">
        <v>347</v>
      </c>
      <c r="C16" s="147">
        <v>743550000</v>
      </c>
      <c r="D16" s="144" t="s">
        <v>370</v>
      </c>
      <c r="E16" s="141" t="s">
        <v>347</v>
      </c>
      <c r="F16" s="152">
        <f>F17+F18</f>
        <v>0</v>
      </c>
      <c r="G16" s="144" t="s">
        <v>361</v>
      </c>
      <c r="H16" s="141" t="s">
        <v>340</v>
      </c>
      <c r="I16" s="163">
        <v>4968</v>
      </c>
    </row>
    <row r="17" ht="21" customHeight="1" spans="1:9">
      <c r="A17" s="144" t="s">
        <v>371</v>
      </c>
      <c r="B17" s="141" t="s">
        <v>347</v>
      </c>
      <c r="C17" s="152">
        <f>C18+C19+C20</f>
        <v>0</v>
      </c>
      <c r="D17" s="144" t="s">
        <v>372</v>
      </c>
      <c r="E17" s="141" t="s">
        <v>347</v>
      </c>
      <c r="F17" s="147">
        <v>0</v>
      </c>
      <c r="G17" s="144" t="s">
        <v>363</v>
      </c>
      <c r="H17" s="141" t="s">
        <v>68</v>
      </c>
      <c r="I17" s="164" t="s">
        <v>68</v>
      </c>
    </row>
    <row r="18" ht="21" customHeight="1" spans="1:9">
      <c r="A18" s="144" t="s">
        <v>373</v>
      </c>
      <c r="B18" s="141" t="s">
        <v>347</v>
      </c>
      <c r="C18" s="147">
        <v>0</v>
      </c>
      <c r="D18" s="144" t="s">
        <v>374</v>
      </c>
      <c r="E18" s="141" t="s">
        <v>347</v>
      </c>
      <c r="F18" s="147">
        <v>0</v>
      </c>
      <c r="G18" s="144" t="s">
        <v>366</v>
      </c>
      <c r="H18" s="141" t="s">
        <v>347</v>
      </c>
      <c r="I18" s="165">
        <v>365230000</v>
      </c>
    </row>
    <row r="19" ht="21" customHeight="1" spans="1:9">
      <c r="A19" s="144" t="s">
        <v>375</v>
      </c>
      <c r="B19" s="141" t="s">
        <v>347</v>
      </c>
      <c r="C19" s="147">
        <v>0</v>
      </c>
      <c r="D19" s="144" t="s">
        <v>376</v>
      </c>
      <c r="E19" s="141" t="s">
        <v>347</v>
      </c>
      <c r="F19" s="147">
        <v>0</v>
      </c>
      <c r="G19" s="144" t="s">
        <v>369</v>
      </c>
      <c r="H19" s="141" t="s">
        <v>347</v>
      </c>
      <c r="I19" s="165">
        <v>365230000</v>
      </c>
    </row>
    <row r="20" ht="21" customHeight="1" spans="1:9">
      <c r="A20" s="144" t="s">
        <v>377</v>
      </c>
      <c r="B20" s="141" t="s">
        <v>347</v>
      </c>
      <c r="C20" s="147">
        <v>0</v>
      </c>
      <c r="D20" s="144" t="s">
        <v>378</v>
      </c>
      <c r="E20" s="141" t="s">
        <v>68</v>
      </c>
      <c r="F20" s="141" t="s">
        <v>68</v>
      </c>
      <c r="G20" s="144" t="s">
        <v>379</v>
      </c>
      <c r="H20" s="141" t="s">
        <v>68</v>
      </c>
      <c r="I20" s="164" t="s">
        <v>68</v>
      </c>
    </row>
    <row r="21" ht="21" customHeight="1" spans="1:9">
      <c r="A21" s="144" t="s">
        <v>380</v>
      </c>
      <c r="B21" s="141" t="s">
        <v>68</v>
      </c>
      <c r="C21" s="141" t="s">
        <v>68</v>
      </c>
      <c r="D21" s="144" t="s">
        <v>381</v>
      </c>
      <c r="E21" s="141" t="s">
        <v>68</v>
      </c>
      <c r="F21" s="141" t="s">
        <v>68</v>
      </c>
      <c r="G21" s="144" t="s">
        <v>382</v>
      </c>
      <c r="H21" s="141" t="s">
        <v>347</v>
      </c>
      <c r="I21" s="165">
        <v>0</v>
      </c>
    </row>
    <row r="22" ht="21" customHeight="1" spans="1:9">
      <c r="A22" s="153" t="s">
        <v>383</v>
      </c>
      <c r="B22" s="141" t="s">
        <v>347</v>
      </c>
      <c r="C22" s="147">
        <v>182063554.28</v>
      </c>
      <c r="D22" s="144" t="s">
        <v>384</v>
      </c>
      <c r="E22" s="141" t="s">
        <v>347</v>
      </c>
      <c r="F22" s="147">
        <v>0</v>
      </c>
      <c r="G22" s="144" t="s">
        <v>385</v>
      </c>
      <c r="H22" s="141" t="s">
        <v>347</v>
      </c>
      <c r="I22" s="165">
        <v>0</v>
      </c>
    </row>
    <row r="23" ht="21" customHeight="1" spans="1:9">
      <c r="A23" s="153" t="s">
        <v>386</v>
      </c>
      <c r="B23" s="141" t="s">
        <v>68</v>
      </c>
      <c r="C23" s="141" t="s">
        <v>68</v>
      </c>
      <c r="D23" s="144" t="s">
        <v>387</v>
      </c>
      <c r="E23" s="141" t="s">
        <v>347</v>
      </c>
      <c r="F23" s="147">
        <v>0</v>
      </c>
      <c r="G23" s="144" t="s">
        <v>388</v>
      </c>
      <c r="H23" s="141" t="s">
        <v>347</v>
      </c>
      <c r="I23" s="165">
        <v>0</v>
      </c>
    </row>
    <row r="24" ht="21" customHeight="1" spans="1:9">
      <c r="A24" s="144" t="s">
        <v>389</v>
      </c>
      <c r="B24" s="141" t="s">
        <v>347</v>
      </c>
      <c r="C24" s="147">
        <v>0</v>
      </c>
      <c r="D24" s="144" t="s">
        <v>390</v>
      </c>
      <c r="E24" s="141" t="s">
        <v>347</v>
      </c>
      <c r="F24" s="147">
        <v>0</v>
      </c>
      <c r="G24" s="144" t="s">
        <v>391</v>
      </c>
      <c r="H24" s="141" t="s">
        <v>347</v>
      </c>
      <c r="I24" s="167">
        <f>I21-I22+I23</f>
        <v>0</v>
      </c>
    </row>
    <row r="25" ht="21" customHeight="1" spans="1:9">
      <c r="A25" s="144" t="s">
        <v>392</v>
      </c>
      <c r="B25" s="141" t="s">
        <v>347</v>
      </c>
      <c r="C25" s="147">
        <v>0</v>
      </c>
      <c r="D25" s="144" t="s">
        <v>393</v>
      </c>
      <c r="E25" s="141" t="s">
        <v>347</v>
      </c>
      <c r="F25" s="152">
        <f>F23-F24</f>
        <v>0</v>
      </c>
      <c r="G25" s="144" t="s">
        <v>394</v>
      </c>
      <c r="H25" s="141" t="s">
        <v>347</v>
      </c>
      <c r="I25" s="165">
        <v>0</v>
      </c>
    </row>
    <row r="26" ht="21" customHeight="1" spans="1:9">
      <c r="A26" s="144" t="s">
        <v>395</v>
      </c>
      <c r="B26" s="141" t="s">
        <v>347</v>
      </c>
      <c r="C26" s="147">
        <v>0</v>
      </c>
      <c r="D26" s="144" t="s">
        <v>396</v>
      </c>
      <c r="E26" s="141" t="s">
        <v>347</v>
      </c>
      <c r="F26" s="152">
        <f>F22+F25</f>
        <v>0</v>
      </c>
      <c r="G26" s="144" t="s">
        <v>397</v>
      </c>
      <c r="H26" s="141" t="s">
        <v>347</v>
      </c>
      <c r="I26" s="165">
        <v>0</v>
      </c>
    </row>
    <row r="27" ht="21" customHeight="1" spans="1:9">
      <c r="A27" s="144" t="s">
        <v>398</v>
      </c>
      <c r="B27" s="141" t="s">
        <v>347</v>
      </c>
      <c r="C27" s="152">
        <f>C24-C25+C26</f>
        <v>0</v>
      </c>
      <c r="D27" s="144" t="s">
        <v>399</v>
      </c>
      <c r="E27" s="141" t="s">
        <v>68</v>
      </c>
      <c r="F27" s="141" t="s">
        <v>68</v>
      </c>
      <c r="G27" s="144" t="s">
        <v>351</v>
      </c>
      <c r="H27" s="141" t="s">
        <v>68</v>
      </c>
      <c r="I27" s="164" t="s">
        <v>68</v>
      </c>
    </row>
    <row r="28" ht="21" customHeight="1" spans="1:9">
      <c r="A28" s="144" t="s">
        <v>400</v>
      </c>
      <c r="B28" s="141" t="s">
        <v>347</v>
      </c>
      <c r="C28" s="147">
        <v>0</v>
      </c>
      <c r="D28" s="144" t="s">
        <v>384</v>
      </c>
      <c r="E28" s="141" t="s">
        <v>347</v>
      </c>
      <c r="F28" s="147">
        <v>0</v>
      </c>
      <c r="G28" s="144" t="s">
        <v>353</v>
      </c>
      <c r="H28" s="141" t="s">
        <v>340</v>
      </c>
      <c r="I28" s="163">
        <v>4968</v>
      </c>
    </row>
    <row r="29" ht="21" customHeight="1" spans="1:9">
      <c r="A29" s="148" t="s">
        <v>401</v>
      </c>
      <c r="B29" s="149" t="s">
        <v>347</v>
      </c>
      <c r="C29" s="147">
        <v>13640000</v>
      </c>
      <c r="D29" s="144" t="s">
        <v>387</v>
      </c>
      <c r="E29" s="141" t="s">
        <v>347</v>
      </c>
      <c r="F29" s="147">
        <v>0</v>
      </c>
      <c r="G29" s="144" t="s">
        <v>355</v>
      </c>
      <c r="H29" s="141" t="s">
        <v>347</v>
      </c>
      <c r="I29" s="165">
        <v>112990000</v>
      </c>
    </row>
    <row r="30" ht="21" customHeight="1" spans="1:9">
      <c r="A30" s="154" t="s">
        <v>402</v>
      </c>
      <c r="B30" s="151" t="s">
        <v>68</v>
      </c>
      <c r="C30" s="155" t="s">
        <v>68</v>
      </c>
      <c r="D30" s="144" t="s">
        <v>390</v>
      </c>
      <c r="E30" s="141" t="s">
        <v>347</v>
      </c>
      <c r="F30" s="147">
        <v>0</v>
      </c>
      <c r="G30" s="144" t="s">
        <v>403</v>
      </c>
      <c r="H30" s="141" t="s">
        <v>347</v>
      </c>
      <c r="I30" s="165">
        <v>0</v>
      </c>
    </row>
    <row r="31" ht="21" customHeight="1" spans="1:9">
      <c r="A31" s="150" t="s">
        <v>404</v>
      </c>
      <c r="B31" s="141" t="s">
        <v>347</v>
      </c>
      <c r="C31" s="147">
        <v>0</v>
      </c>
      <c r="D31" s="144" t="s">
        <v>393</v>
      </c>
      <c r="E31" s="141" t="s">
        <v>347</v>
      </c>
      <c r="F31" s="152">
        <f>F29-F30</f>
        <v>0</v>
      </c>
      <c r="G31" s="144" t="s">
        <v>372</v>
      </c>
      <c r="H31" s="141" t="s">
        <v>347</v>
      </c>
      <c r="I31" s="165">
        <v>0</v>
      </c>
    </row>
    <row r="32" ht="21" customHeight="1" spans="1:9">
      <c r="A32" s="144" t="s">
        <v>405</v>
      </c>
      <c r="B32" s="141" t="s">
        <v>347</v>
      </c>
      <c r="C32" s="147">
        <v>0</v>
      </c>
      <c r="D32" s="144" t="s">
        <v>396</v>
      </c>
      <c r="E32" s="141" t="s">
        <v>347</v>
      </c>
      <c r="F32" s="152">
        <f>F28+F31</f>
        <v>0</v>
      </c>
      <c r="G32" s="144" t="s">
        <v>374</v>
      </c>
      <c r="H32" s="141" t="s">
        <v>347</v>
      </c>
      <c r="I32" s="165">
        <v>0</v>
      </c>
    </row>
    <row r="33" ht="21" customHeight="1" spans="1:9">
      <c r="A33" s="144" t="s">
        <v>406</v>
      </c>
      <c r="B33" s="141" t="s">
        <v>347</v>
      </c>
      <c r="C33" s="147">
        <v>0</v>
      </c>
      <c r="D33" s="144" t="s">
        <v>407</v>
      </c>
      <c r="E33" s="141" t="s">
        <v>68</v>
      </c>
      <c r="F33" s="141" t="s">
        <v>68</v>
      </c>
      <c r="G33" s="144" t="s">
        <v>408</v>
      </c>
      <c r="H33" s="141" t="s">
        <v>347</v>
      </c>
      <c r="I33" s="165">
        <v>0</v>
      </c>
    </row>
    <row r="34" ht="21" customHeight="1" spans="1:9">
      <c r="A34" s="148" t="s">
        <v>409</v>
      </c>
      <c r="B34" s="141" t="s">
        <v>347</v>
      </c>
      <c r="C34" s="152">
        <f>C31-C32+C33</f>
        <v>0</v>
      </c>
      <c r="D34" s="144" t="s">
        <v>410</v>
      </c>
      <c r="E34" s="141" t="s">
        <v>340</v>
      </c>
      <c r="F34" s="145">
        <v>48155</v>
      </c>
      <c r="G34" s="141" t="s">
        <v>68</v>
      </c>
      <c r="H34" s="141" t="s">
        <v>68</v>
      </c>
      <c r="I34" s="164" t="s">
        <v>68</v>
      </c>
    </row>
    <row r="35" ht="21" customHeight="1" spans="1:9">
      <c r="A35" s="154" t="s">
        <v>411</v>
      </c>
      <c r="B35" s="149" t="s">
        <v>68</v>
      </c>
      <c r="C35" s="149" t="s">
        <v>68</v>
      </c>
      <c r="D35" s="148" t="s">
        <v>412</v>
      </c>
      <c r="E35" s="149" t="s">
        <v>340</v>
      </c>
      <c r="F35" s="156">
        <v>36675</v>
      </c>
      <c r="G35" s="149" t="s">
        <v>68</v>
      </c>
      <c r="H35" s="149" t="s">
        <v>68</v>
      </c>
      <c r="I35" s="168" t="s">
        <v>68</v>
      </c>
    </row>
    <row r="36" ht="12.75" customHeight="1" spans="1:9">
      <c r="A36" s="157"/>
      <c r="B36" s="157"/>
      <c r="C36" s="158"/>
      <c r="D36" s="159"/>
      <c r="E36" s="159"/>
      <c r="F36" s="159"/>
      <c r="G36" s="160"/>
      <c r="H36" s="160"/>
      <c r="I36" s="169" t="s">
        <v>413</v>
      </c>
    </row>
  </sheetData>
  <mergeCells count="1">
    <mergeCell ref="A1:I1"/>
  </mergeCells>
  <printOptions horizontalCentered="1"/>
  <pageMargins left="0.393055555555556" right="0.39305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9"/>
  <sheetViews>
    <sheetView showGridLines="0" workbookViewId="0">
      <pane topLeftCell="A14" activePane="bottomRight" state="frozen"/>
      <selection activeCell="A1" sqref="A1:F1"/>
    </sheetView>
  </sheetViews>
  <sheetFormatPr defaultColWidth="8" defaultRowHeight="14.25" outlineLevelCol="5"/>
  <cols>
    <col min="1" max="1" width="38.4333333333333" style="1"/>
    <col min="2" max="2" width="6.73333333333333" style="1"/>
    <col min="3" max="3" width="27.1083333333333" style="1"/>
    <col min="4" max="4" width="40.5833333333333" style="1"/>
    <col min="5" max="5" width="8.175" style="1"/>
    <col min="6" max="6" width="27.1083333333333" style="1"/>
  </cols>
  <sheetData>
    <row r="1" ht="35.25" customHeight="1" spans="1:6">
      <c r="A1" s="2" t="s">
        <v>414</v>
      </c>
      <c r="B1" s="2"/>
      <c r="C1" s="2"/>
      <c r="D1" s="2"/>
      <c r="E1" s="2"/>
      <c r="F1" s="2"/>
    </row>
    <row r="2" spans="1:6">
      <c r="A2" s="68"/>
      <c r="B2" s="68"/>
      <c r="C2" s="68"/>
      <c r="D2" s="68"/>
      <c r="E2" s="68"/>
      <c r="F2" s="68"/>
    </row>
    <row r="3" spans="1:6">
      <c r="A3" s="7" t="s">
        <v>48</v>
      </c>
      <c r="B3" s="69"/>
      <c r="C3" s="7"/>
      <c r="D3" s="7"/>
      <c r="E3" s="7"/>
      <c r="F3" s="8" t="s">
        <v>415</v>
      </c>
    </row>
    <row r="4" ht="35.25" customHeight="1" spans="1:6">
      <c r="A4" s="70" t="s">
        <v>50</v>
      </c>
      <c r="B4" s="70" t="s">
        <v>336</v>
      </c>
      <c r="C4" s="70" t="s">
        <v>337</v>
      </c>
      <c r="D4" s="70" t="s">
        <v>50</v>
      </c>
      <c r="E4" s="70" t="s">
        <v>336</v>
      </c>
      <c r="F4" s="70" t="s">
        <v>337</v>
      </c>
    </row>
    <row r="5" ht="21" customHeight="1" spans="1:6">
      <c r="A5" s="124" t="s">
        <v>416</v>
      </c>
      <c r="B5" s="9" t="s">
        <v>68</v>
      </c>
      <c r="C5" s="9" t="s">
        <v>68</v>
      </c>
      <c r="D5" s="125" t="s">
        <v>417</v>
      </c>
      <c r="E5" s="70" t="s">
        <v>418</v>
      </c>
      <c r="F5" s="20">
        <v>21450</v>
      </c>
    </row>
    <row r="6" ht="21" customHeight="1" spans="1:6">
      <c r="A6" s="14" t="s">
        <v>342</v>
      </c>
      <c r="B6" s="9" t="s">
        <v>340</v>
      </c>
      <c r="C6" s="17">
        <f>C7+C8</f>
        <v>25851</v>
      </c>
      <c r="D6" s="125" t="s">
        <v>419</v>
      </c>
      <c r="E6" s="92" t="s">
        <v>68</v>
      </c>
      <c r="F6" s="47" t="s">
        <v>68</v>
      </c>
    </row>
    <row r="7" ht="21" customHeight="1" spans="1:6">
      <c r="A7" s="14" t="s">
        <v>420</v>
      </c>
      <c r="B7" s="9" t="s">
        <v>340</v>
      </c>
      <c r="C7" s="19">
        <v>20721</v>
      </c>
      <c r="D7" s="125" t="s">
        <v>421</v>
      </c>
      <c r="E7" s="41" t="s">
        <v>340</v>
      </c>
      <c r="F7" s="97">
        <v>31786</v>
      </c>
    </row>
    <row r="8" ht="21" customHeight="1" spans="1:6">
      <c r="A8" s="14" t="s">
        <v>422</v>
      </c>
      <c r="B8" s="9" t="s">
        <v>340</v>
      </c>
      <c r="C8" s="19">
        <v>5130</v>
      </c>
      <c r="D8" s="126" t="s">
        <v>423</v>
      </c>
      <c r="E8" s="9" t="s">
        <v>340</v>
      </c>
      <c r="F8" s="94">
        <v>31786</v>
      </c>
    </row>
    <row r="9" ht="21" customHeight="1" spans="1:6">
      <c r="A9" s="14" t="s">
        <v>424</v>
      </c>
      <c r="B9" s="9" t="s">
        <v>68</v>
      </c>
      <c r="C9" s="9" t="s">
        <v>68</v>
      </c>
      <c r="D9" s="14" t="s">
        <v>425</v>
      </c>
      <c r="E9" s="70" t="s">
        <v>347</v>
      </c>
      <c r="F9" s="27">
        <v>1077030000</v>
      </c>
    </row>
    <row r="10" ht="21" customHeight="1" spans="1:6">
      <c r="A10" s="60" t="s">
        <v>426</v>
      </c>
      <c r="B10" s="70" t="s">
        <v>347</v>
      </c>
      <c r="C10" s="61">
        <v>1323520000</v>
      </c>
      <c r="D10" s="14" t="s">
        <v>427</v>
      </c>
      <c r="E10" s="41" t="s">
        <v>340</v>
      </c>
      <c r="F10" s="94">
        <v>301</v>
      </c>
    </row>
    <row r="11" ht="21" customHeight="1" spans="1:6">
      <c r="A11" s="60" t="s">
        <v>428</v>
      </c>
      <c r="B11" s="70" t="s">
        <v>347</v>
      </c>
      <c r="C11" s="61">
        <v>1275650000</v>
      </c>
      <c r="D11" s="14" t="s">
        <v>429</v>
      </c>
      <c r="E11" s="41" t="s">
        <v>68</v>
      </c>
      <c r="F11" s="91" t="s">
        <v>68</v>
      </c>
    </row>
    <row r="12" ht="21" customHeight="1" spans="1:6">
      <c r="A12" s="14" t="s">
        <v>430</v>
      </c>
      <c r="B12" s="9" t="s">
        <v>68</v>
      </c>
      <c r="C12" s="9" t="s">
        <v>68</v>
      </c>
      <c r="D12" s="14" t="s">
        <v>431</v>
      </c>
      <c r="E12" s="70" t="s">
        <v>347</v>
      </c>
      <c r="F12" s="61">
        <v>0</v>
      </c>
    </row>
    <row r="13" ht="21" customHeight="1" spans="1:6">
      <c r="A13" s="14" t="s">
        <v>432</v>
      </c>
      <c r="B13" s="9" t="s">
        <v>68</v>
      </c>
      <c r="C13" s="9" t="s">
        <v>68</v>
      </c>
      <c r="D13" s="14" t="s">
        <v>433</v>
      </c>
      <c r="E13" s="70" t="s">
        <v>347</v>
      </c>
      <c r="F13" s="61">
        <v>0</v>
      </c>
    </row>
    <row r="14" ht="21" customHeight="1" spans="1:6">
      <c r="A14" s="126" t="s">
        <v>434</v>
      </c>
      <c r="B14" s="70" t="s">
        <v>347</v>
      </c>
      <c r="C14" s="61">
        <v>0</v>
      </c>
      <c r="D14" s="14" t="s">
        <v>435</v>
      </c>
      <c r="E14" s="70" t="s">
        <v>347</v>
      </c>
      <c r="F14" s="61">
        <v>0</v>
      </c>
    </row>
    <row r="15" ht="21" customHeight="1" spans="1:6">
      <c r="A15" s="126" t="s">
        <v>436</v>
      </c>
      <c r="B15" s="70" t="s">
        <v>347</v>
      </c>
      <c r="C15" s="61">
        <v>0</v>
      </c>
      <c r="D15" s="14" t="s">
        <v>437</v>
      </c>
      <c r="E15" s="70" t="s">
        <v>347</v>
      </c>
      <c r="F15" s="61">
        <v>0</v>
      </c>
    </row>
    <row r="16" ht="21" customHeight="1" spans="1:6">
      <c r="A16" s="126" t="s">
        <v>438</v>
      </c>
      <c r="B16" s="70" t="s">
        <v>347</v>
      </c>
      <c r="C16" s="61">
        <v>0</v>
      </c>
      <c r="D16" s="14" t="s">
        <v>439</v>
      </c>
      <c r="E16" s="9" t="s">
        <v>347</v>
      </c>
      <c r="F16" s="63">
        <f>F17+F18</f>
        <v>0</v>
      </c>
    </row>
    <row r="17" ht="21" customHeight="1" spans="1:6">
      <c r="A17" s="126" t="s">
        <v>440</v>
      </c>
      <c r="B17" s="70" t="s">
        <v>347</v>
      </c>
      <c r="C17" s="63">
        <f>C14-C15+C16</f>
        <v>0</v>
      </c>
      <c r="D17" s="14" t="s">
        <v>441</v>
      </c>
      <c r="E17" s="127" t="s">
        <v>347</v>
      </c>
      <c r="F17" s="61">
        <v>0</v>
      </c>
    </row>
    <row r="18" ht="21" customHeight="1" spans="1:6">
      <c r="A18" s="14" t="s">
        <v>442</v>
      </c>
      <c r="B18" s="70" t="s">
        <v>347</v>
      </c>
      <c r="C18" s="61">
        <v>0</v>
      </c>
      <c r="D18" s="14" t="s">
        <v>443</v>
      </c>
      <c r="E18" s="9" t="s">
        <v>347</v>
      </c>
      <c r="F18" s="61">
        <v>0</v>
      </c>
    </row>
    <row r="19" ht="21" customHeight="1" spans="1:6">
      <c r="A19" s="14" t="s">
        <v>444</v>
      </c>
      <c r="B19" s="70" t="s">
        <v>347</v>
      </c>
      <c r="C19" s="63">
        <f>C20+C21</f>
        <v>0</v>
      </c>
      <c r="D19" s="14" t="s">
        <v>445</v>
      </c>
      <c r="E19" s="70" t="s">
        <v>347</v>
      </c>
      <c r="F19" s="128">
        <v>0</v>
      </c>
    </row>
    <row r="20" ht="21" customHeight="1" spans="1:6">
      <c r="A20" s="14" t="s">
        <v>446</v>
      </c>
      <c r="B20" s="70" t="s">
        <v>347</v>
      </c>
      <c r="C20" s="61">
        <v>0</v>
      </c>
      <c r="D20" s="14" t="s">
        <v>447</v>
      </c>
      <c r="E20" s="41" t="s">
        <v>68</v>
      </c>
      <c r="F20" s="9" t="s">
        <v>68</v>
      </c>
    </row>
    <row r="21" ht="21" customHeight="1" spans="1:6">
      <c r="A21" s="14" t="s">
        <v>448</v>
      </c>
      <c r="B21" s="70" t="s">
        <v>347</v>
      </c>
      <c r="C21" s="61">
        <v>0</v>
      </c>
      <c r="D21" s="14" t="s">
        <v>421</v>
      </c>
      <c r="E21" s="41" t="s">
        <v>340</v>
      </c>
      <c r="F21" s="19">
        <v>20970</v>
      </c>
    </row>
    <row r="22" ht="21" customHeight="1" spans="1:6">
      <c r="A22" s="14" t="s">
        <v>449</v>
      </c>
      <c r="B22" s="70" t="s">
        <v>347</v>
      </c>
      <c r="C22" s="61">
        <v>0</v>
      </c>
      <c r="D22" s="14" t="s">
        <v>450</v>
      </c>
      <c r="E22" s="70" t="s">
        <v>347</v>
      </c>
      <c r="F22" s="61">
        <v>1061080000</v>
      </c>
    </row>
    <row r="23" ht="21" customHeight="1" spans="1:6">
      <c r="A23" s="21" t="s">
        <v>451</v>
      </c>
      <c r="B23" s="10" t="s">
        <v>68</v>
      </c>
      <c r="C23" s="9" t="s">
        <v>68</v>
      </c>
      <c r="D23" s="14" t="s">
        <v>452</v>
      </c>
      <c r="E23" s="41" t="s">
        <v>418</v>
      </c>
      <c r="F23" s="19">
        <v>317</v>
      </c>
    </row>
    <row r="24" ht="21" customHeight="1" spans="1:6">
      <c r="A24" s="129" t="s">
        <v>453</v>
      </c>
      <c r="B24" s="130" t="s">
        <v>418</v>
      </c>
      <c r="C24" s="17">
        <f>C25+C26</f>
        <v>5851</v>
      </c>
      <c r="D24" s="14" t="s">
        <v>454</v>
      </c>
      <c r="E24" s="41" t="s">
        <v>418</v>
      </c>
      <c r="F24" s="19">
        <v>301</v>
      </c>
    </row>
    <row r="25" ht="21" customHeight="1" spans="1:6">
      <c r="A25" s="46" t="s">
        <v>455</v>
      </c>
      <c r="B25" s="130" t="s">
        <v>418</v>
      </c>
      <c r="C25" s="19">
        <v>2836</v>
      </c>
      <c r="D25" s="14" t="s">
        <v>456</v>
      </c>
      <c r="E25" s="70" t="s">
        <v>347</v>
      </c>
      <c r="F25" s="63">
        <f>F26+F27</f>
        <v>0</v>
      </c>
    </row>
    <row r="26" ht="21" customHeight="1" spans="1:6">
      <c r="A26" s="46" t="s">
        <v>417</v>
      </c>
      <c r="B26" s="130" t="s">
        <v>418</v>
      </c>
      <c r="C26" s="19">
        <v>3015</v>
      </c>
      <c r="D26" s="14" t="s">
        <v>441</v>
      </c>
      <c r="E26" s="70" t="s">
        <v>347</v>
      </c>
      <c r="F26" s="61">
        <v>0</v>
      </c>
    </row>
    <row r="27" ht="21" customHeight="1" spans="1:6">
      <c r="A27" s="46" t="s">
        <v>457</v>
      </c>
      <c r="B27" s="130" t="s">
        <v>418</v>
      </c>
      <c r="C27" s="17">
        <f>C28+F5</f>
        <v>36733</v>
      </c>
      <c r="D27" s="21" t="s">
        <v>443</v>
      </c>
      <c r="E27" s="70" t="s">
        <v>347</v>
      </c>
      <c r="F27" s="61">
        <v>0</v>
      </c>
    </row>
    <row r="28" ht="21" customHeight="1" spans="1:6">
      <c r="A28" s="46" t="s">
        <v>455</v>
      </c>
      <c r="B28" s="130" t="s">
        <v>418</v>
      </c>
      <c r="C28" s="76">
        <v>15283</v>
      </c>
      <c r="D28" s="131" t="s">
        <v>458</v>
      </c>
      <c r="E28" s="10" t="s">
        <v>347</v>
      </c>
      <c r="F28" s="27">
        <v>0</v>
      </c>
    </row>
    <row r="29" spans="1:6">
      <c r="A29" s="123"/>
      <c r="B29" s="123"/>
      <c r="C29" s="123"/>
      <c r="D29" s="101"/>
      <c r="E29" s="101"/>
      <c r="F29" s="102" t="s">
        <v>459</v>
      </c>
    </row>
  </sheetData>
  <mergeCells count="1">
    <mergeCell ref="A1:F1"/>
  </mergeCells>
  <printOptions horizontalCentered="1"/>
  <pageMargins left="0.786805555555556" right="0.78680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0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4.25" outlineLevelCol="5"/>
  <cols>
    <col min="1" max="1" width="36" style="1"/>
    <col min="2" max="2" width="11.6166666666667" style="1"/>
    <col min="3" max="3" width="27.1083333333333" style="1"/>
    <col min="4" max="4" width="64.1083333333333" style="1"/>
    <col min="5" max="5" width="6.73333333333333" style="1"/>
    <col min="6" max="6" width="27.1083333333333" style="1"/>
  </cols>
  <sheetData>
    <row r="1" ht="35.25" customHeight="1" spans="1:6">
      <c r="A1" s="103" t="s">
        <v>460</v>
      </c>
      <c r="B1" s="103"/>
      <c r="C1" s="103"/>
      <c r="D1" s="103"/>
      <c r="E1" s="103"/>
      <c r="F1" s="103"/>
    </row>
    <row r="2" spans="1:6">
      <c r="A2" s="7" t="s">
        <v>48</v>
      </c>
      <c r="B2" s="39"/>
      <c r="C2" s="39"/>
      <c r="D2" s="39"/>
      <c r="E2" s="38"/>
      <c r="F2" s="8" t="s">
        <v>461</v>
      </c>
    </row>
    <row r="3" ht="35.25" customHeight="1" spans="1:6">
      <c r="A3" s="62" t="s">
        <v>462</v>
      </c>
      <c r="B3" s="62" t="s">
        <v>336</v>
      </c>
      <c r="C3" s="62" t="s">
        <v>463</v>
      </c>
      <c r="D3" s="62" t="s">
        <v>462</v>
      </c>
      <c r="E3" s="62" t="s">
        <v>336</v>
      </c>
      <c r="F3" s="44" t="s">
        <v>463</v>
      </c>
    </row>
    <row r="4" ht="21" customHeight="1" spans="1:6">
      <c r="A4" s="60" t="s">
        <v>464</v>
      </c>
      <c r="B4" s="62" t="s">
        <v>68</v>
      </c>
      <c r="C4" s="62" t="s">
        <v>68</v>
      </c>
      <c r="D4" s="60" t="s">
        <v>465</v>
      </c>
      <c r="E4" s="104" t="s">
        <v>68</v>
      </c>
      <c r="F4" s="105" t="s">
        <v>68</v>
      </c>
    </row>
    <row r="5" ht="21" customHeight="1" spans="1:6">
      <c r="A5" s="60" t="s">
        <v>466</v>
      </c>
      <c r="B5" s="62" t="s">
        <v>340</v>
      </c>
      <c r="C5" s="106">
        <v>95872</v>
      </c>
      <c r="D5" s="60" t="s">
        <v>342</v>
      </c>
      <c r="E5" s="62" t="s">
        <v>340</v>
      </c>
      <c r="F5" s="107">
        <f>F6+F7+F8</f>
        <v>0</v>
      </c>
    </row>
    <row r="6" ht="21" customHeight="1" spans="1:6">
      <c r="A6" s="60" t="s">
        <v>467</v>
      </c>
      <c r="B6" s="62" t="s">
        <v>340</v>
      </c>
      <c r="C6" s="106">
        <v>2916</v>
      </c>
      <c r="D6" s="60" t="s">
        <v>468</v>
      </c>
      <c r="E6" s="62" t="s">
        <v>340</v>
      </c>
      <c r="F6" s="108">
        <v>0</v>
      </c>
    </row>
    <row r="7" ht="21" customHeight="1" spans="1:6">
      <c r="A7" s="60" t="s">
        <v>469</v>
      </c>
      <c r="B7" s="62" t="s">
        <v>418</v>
      </c>
      <c r="C7" s="106">
        <v>17709</v>
      </c>
      <c r="D7" s="60" t="s">
        <v>470</v>
      </c>
      <c r="E7" s="62" t="s">
        <v>340</v>
      </c>
      <c r="F7" s="108">
        <v>0</v>
      </c>
    </row>
    <row r="8" ht="21" customHeight="1" spans="1:6">
      <c r="A8" s="109" t="s">
        <v>471</v>
      </c>
      <c r="B8" s="62" t="s">
        <v>340</v>
      </c>
      <c r="C8" s="106">
        <v>0</v>
      </c>
      <c r="D8" s="60" t="s">
        <v>472</v>
      </c>
      <c r="E8" s="62" t="s">
        <v>340</v>
      </c>
      <c r="F8" s="108">
        <v>0</v>
      </c>
    </row>
    <row r="9" ht="21" customHeight="1" spans="1:6">
      <c r="A9" s="109" t="s">
        <v>473</v>
      </c>
      <c r="B9" s="44" t="s">
        <v>418</v>
      </c>
      <c r="C9" s="110">
        <v>0</v>
      </c>
      <c r="D9" s="60" t="s">
        <v>474</v>
      </c>
      <c r="E9" s="62" t="s">
        <v>340</v>
      </c>
      <c r="F9" s="108">
        <v>0</v>
      </c>
    </row>
    <row r="10" ht="21" customHeight="1" spans="1:6">
      <c r="A10" s="111" t="s">
        <v>475</v>
      </c>
      <c r="B10" s="112" t="s">
        <v>347</v>
      </c>
      <c r="C10" s="113">
        <v>0</v>
      </c>
      <c r="D10" s="60" t="s">
        <v>476</v>
      </c>
      <c r="E10" s="62" t="s">
        <v>418</v>
      </c>
      <c r="F10" s="108">
        <v>0</v>
      </c>
    </row>
    <row r="11" ht="21" customHeight="1" spans="1:6">
      <c r="A11" s="74" t="s">
        <v>68</v>
      </c>
      <c r="B11" s="74" t="s">
        <v>68</v>
      </c>
      <c r="C11" s="112" t="s">
        <v>68</v>
      </c>
      <c r="D11" s="60" t="s">
        <v>477</v>
      </c>
      <c r="E11" s="62" t="s">
        <v>340</v>
      </c>
      <c r="F11" s="108">
        <v>0</v>
      </c>
    </row>
    <row r="12" ht="21" customHeight="1" spans="1:6">
      <c r="A12" s="114" t="s">
        <v>478</v>
      </c>
      <c r="B12" s="74" t="s">
        <v>68</v>
      </c>
      <c r="C12" s="115" t="s">
        <v>68</v>
      </c>
      <c r="D12" s="60" t="s">
        <v>479</v>
      </c>
      <c r="E12" s="62" t="s">
        <v>418</v>
      </c>
      <c r="F12" s="116">
        <v>0</v>
      </c>
    </row>
    <row r="13" ht="21" customHeight="1" spans="1:6">
      <c r="A13" s="114" t="s">
        <v>480</v>
      </c>
      <c r="B13" s="112" t="s">
        <v>340</v>
      </c>
      <c r="C13" s="106">
        <v>0</v>
      </c>
      <c r="D13" s="60" t="s">
        <v>481</v>
      </c>
      <c r="E13" s="62" t="s">
        <v>347</v>
      </c>
      <c r="F13" s="117">
        <v>0</v>
      </c>
    </row>
    <row r="14" ht="21" customHeight="1" spans="1:6">
      <c r="A14" s="114" t="s">
        <v>467</v>
      </c>
      <c r="B14" s="112" t="s">
        <v>340</v>
      </c>
      <c r="C14" s="106">
        <v>0</v>
      </c>
      <c r="D14" s="60" t="s">
        <v>482</v>
      </c>
      <c r="E14" s="62" t="s">
        <v>68</v>
      </c>
      <c r="F14" s="62" t="s">
        <v>68</v>
      </c>
    </row>
    <row r="15" ht="21" customHeight="1" spans="1:6">
      <c r="A15" s="114" t="s">
        <v>469</v>
      </c>
      <c r="B15" s="112" t="s">
        <v>418</v>
      </c>
      <c r="C15" s="106">
        <v>0</v>
      </c>
      <c r="D15" s="60" t="s">
        <v>342</v>
      </c>
      <c r="E15" s="62" t="s">
        <v>340</v>
      </c>
      <c r="F15" s="108">
        <v>0</v>
      </c>
    </row>
    <row r="16" ht="21" customHeight="1" spans="1:6">
      <c r="A16" s="114" t="s">
        <v>471</v>
      </c>
      <c r="B16" s="112" t="s">
        <v>340</v>
      </c>
      <c r="C16" s="110">
        <v>0</v>
      </c>
      <c r="D16" s="60" t="s">
        <v>483</v>
      </c>
      <c r="E16" s="62" t="s">
        <v>340</v>
      </c>
      <c r="F16" s="108">
        <v>0</v>
      </c>
    </row>
    <row r="17" ht="21" customHeight="1" spans="1:6">
      <c r="A17" s="114" t="s">
        <v>484</v>
      </c>
      <c r="B17" s="74" t="s">
        <v>418</v>
      </c>
      <c r="C17" s="118">
        <v>0</v>
      </c>
      <c r="D17" s="60" t="s">
        <v>476</v>
      </c>
      <c r="E17" s="62" t="s">
        <v>418</v>
      </c>
      <c r="F17" s="108">
        <v>0</v>
      </c>
    </row>
    <row r="18" ht="21" customHeight="1" spans="1:6">
      <c r="A18" s="119" t="s">
        <v>475</v>
      </c>
      <c r="B18" s="80" t="s">
        <v>347</v>
      </c>
      <c r="C18" s="113">
        <v>0</v>
      </c>
      <c r="D18" s="60" t="s">
        <v>477</v>
      </c>
      <c r="E18" s="62" t="s">
        <v>340</v>
      </c>
      <c r="F18" s="108">
        <v>0</v>
      </c>
    </row>
    <row r="19" ht="24.75" customHeight="1" spans="1:6">
      <c r="A19" s="120" t="s">
        <v>485</v>
      </c>
      <c r="B19" s="86" t="s">
        <v>347</v>
      </c>
      <c r="C19" s="121">
        <v>0</v>
      </c>
      <c r="D19" s="43" t="s">
        <v>479</v>
      </c>
      <c r="E19" s="44" t="s">
        <v>418</v>
      </c>
      <c r="F19" s="116">
        <v>0</v>
      </c>
    </row>
    <row r="20" ht="15" customHeight="1" spans="1:6">
      <c r="A20" s="122"/>
      <c r="B20" s="122"/>
      <c r="C20" s="122"/>
      <c r="D20" s="123"/>
      <c r="E20" s="123"/>
      <c r="F20" s="34" t="s">
        <v>486</v>
      </c>
    </row>
  </sheetData>
  <mergeCells count="1">
    <mergeCell ref="A1:F1"/>
  </mergeCells>
  <printOptions horizontalCentered="1"/>
  <pageMargins left="0.393055555555556" right="0.39305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8"/>
  <sheetViews>
    <sheetView showGridLines="0" workbookViewId="0">
      <selection activeCell="A1" sqref="A1"/>
    </sheetView>
  </sheetViews>
  <sheetFormatPr defaultColWidth="8" defaultRowHeight="14.25" outlineLevelCol="6"/>
  <cols>
    <col min="1" max="1" width="4.44166666666667" style="1"/>
    <col min="2" max="2" width="8.45833333333333" style="1"/>
    <col min="3" max="3" width="24.6666666666667" style="1"/>
    <col min="4" max="4" width="14.7666666666667" style="1"/>
    <col min="5" max="5" width="17.35" style="1"/>
    <col min="6" max="6" width="20.65" style="1"/>
    <col min="7" max="7" width="7.45833333333333" style="1"/>
  </cols>
  <sheetData>
    <row r="1" ht="13.5" customHeight="1"/>
    <row r="2" ht="33.75" customHeight="1"/>
    <row r="3" ht="45" customHeight="1" spans="2:7">
      <c r="B3" s="35" t="s">
        <v>17</v>
      </c>
      <c r="C3" s="35"/>
      <c r="D3" s="35"/>
      <c r="E3" s="35"/>
      <c r="F3" s="35"/>
      <c r="G3" s="35"/>
    </row>
    <row r="4" ht="18.75" customHeight="1" spans="1:7">
      <c r="A4" s="122"/>
      <c r="B4" s="234"/>
      <c r="C4" s="234"/>
      <c r="D4" s="234"/>
      <c r="E4" s="234"/>
      <c r="F4" s="234"/>
      <c r="G4" s="234"/>
    </row>
    <row r="5" ht="18.75" customHeight="1" spans="1:7">
      <c r="A5" s="122"/>
      <c r="B5" s="234"/>
      <c r="C5" s="36" t="s">
        <v>18</v>
      </c>
      <c r="D5" s="36"/>
      <c r="E5" s="36"/>
      <c r="F5" s="36"/>
      <c r="G5" s="234"/>
    </row>
    <row r="6" ht="21.75" customHeight="1" spans="1:7">
      <c r="A6" s="122"/>
      <c r="B6" s="234"/>
      <c r="C6" s="234"/>
      <c r="D6" s="234"/>
      <c r="E6" s="234"/>
      <c r="F6" s="234"/>
      <c r="G6" s="234"/>
    </row>
    <row r="7" ht="21.75" customHeight="1" spans="1:7">
      <c r="A7" s="234"/>
      <c r="B7" s="234"/>
      <c r="C7" s="234" t="s">
        <v>19</v>
      </c>
      <c r="D7" s="235"/>
      <c r="E7" s="236"/>
      <c r="F7" s="236"/>
      <c r="G7" s="234"/>
    </row>
    <row r="8" ht="21.75" customHeight="1" spans="1:7">
      <c r="A8" s="234"/>
      <c r="B8" s="234"/>
      <c r="C8" s="234"/>
      <c r="D8" s="237"/>
      <c r="E8" s="237"/>
      <c r="F8" s="237"/>
      <c r="G8" s="234"/>
    </row>
    <row r="9" ht="21.75" customHeight="1" spans="1:7">
      <c r="A9" s="234"/>
      <c r="B9" s="234"/>
      <c r="C9" s="234" t="s">
        <v>20</v>
      </c>
      <c r="D9" s="235"/>
      <c r="E9" s="236"/>
      <c r="F9" s="236"/>
      <c r="G9" s="234"/>
    </row>
    <row r="10" ht="21.75" customHeight="1" spans="1:7">
      <c r="A10" s="234"/>
      <c r="B10" s="234"/>
      <c r="C10" s="234"/>
      <c r="D10" s="237"/>
      <c r="E10" s="237"/>
      <c r="F10" s="237"/>
      <c r="G10" s="234"/>
    </row>
    <row r="11" ht="21.75" customHeight="1" spans="1:7">
      <c r="A11" s="234"/>
      <c r="B11" s="234"/>
      <c r="C11" s="234" t="s">
        <v>21</v>
      </c>
      <c r="D11" s="235"/>
      <c r="E11" s="236"/>
      <c r="F11" s="236"/>
      <c r="G11" s="234"/>
    </row>
    <row r="12" ht="21.75" customHeight="1" spans="1:7">
      <c r="A12" s="234"/>
      <c r="B12" s="234"/>
      <c r="C12" s="234"/>
      <c r="D12" s="237"/>
      <c r="E12" s="237"/>
      <c r="F12" s="237"/>
      <c r="G12" s="234"/>
    </row>
    <row r="13" ht="21.75" customHeight="1" spans="1:7">
      <c r="A13" s="234"/>
      <c r="B13" s="234"/>
      <c r="C13" s="234" t="s">
        <v>22</v>
      </c>
      <c r="D13" s="235"/>
      <c r="E13" s="236"/>
      <c r="F13" s="236"/>
      <c r="G13" s="234"/>
    </row>
    <row r="14" ht="21.75" customHeight="1" spans="1:7">
      <c r="A14" s="234"/>
      <c r="B14" s="234"/>
      <c r="C14" s="234"/>
      <c r="D14" s="238"/>
      <c r="E14" s="238"/>
      <c r="F14" s="238"/>
      <c r="G14" s="234"/>
    </row>
    <row r="15" ht="21.75" customHeight="1" spans="1:7">
      <c r="A15" s="234"/>
      <c r="B15" s="234"/>
      <c r="C15" s="234" t="s">
        <v>23</v>
      </c>
      <c r="D15" s="235"/>
      <c r="E15" s="236"/>
      <c r="F15" s="236"/>
      <c r="G15" s="234"/>
    </row>
    <row r="16" ht="21.75" customHeight="1" spans="1:7">
      <c r="A16" s="234"/>
      <c r="B16" s="234"/>
      <c r="C16" s="234"/>
      <c r="D16" s="238"/>
      <c r="E16" s="238"/>
      <c r="F16" s="238"/>
      <c r="G16" s="234"/>
    </row>
    <row r="17" ht="21.75" customHeight="1" spans="1:7">
      <c r="A17" s="234"/>
      <c r="B17" s="234"/>
      <c r="C17" s="234" t="s">
        <v>24</v>
      </c>
      <c r="D17" s="239"/>
      <c r="E17" s="236"/>
      <c r="F17" s="236"/>
      <c r="G17" s="234"/>
    </row>
    <row r="18" ht="21.75" customHeight="1" spans="1:7">
      <c r="A18" s="240"/>
      <c r="B18" s="240"/>
      <c r="C18" s="240"/>
      <c r="D18" s="241"/>
      <c r="E18" s="241"/>
      <c r="F18" s="241"/>
      <c r="G18" s="240"/>
    </row>
  </sheetData>
  <mergeCells count="8">
    <mergeCell ref="B3:G3"/>
    <mergeCell ref="C5:F5"/>
    <mergeCell ref="D7:F7"/>
    <mergeCell ref="D9:F9"/>
    <mergeCell ref="D11:F11"/>
    <mergeCell ref="D13:F13"/>
    <mergeCell ref="D15:F15"/>
    <mergeCell ref="D17:F17"/>
  </mergeCells>
  <printOptions horizontalCentered="1"/>
  <pageMargins left="0.786805555555556" right="0.786805555555556" top="0.786805555555556" bottom="0.393055555555556" header="0.511805555555556" footer="0.511805555555556"/>
  <pageSetup paperSize="9" scale="95" pageOrder="overThenDown" orientation="landscape" errors="blank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5"/>
  <sheetViews>
    <sheetView showGridLines="0" showZeros="0" workbookViewId="0">
      <pane topLeftCell="A16" activePane="bottomRight" state="frozen"/>
      <selection activeCell="A1" sqref="A1:F1"/>
    </sheetView>
  </sheetViews>
  <sheetFormatPr defaultColWidth="8" defaultRowHeight="14.25" outlineLevelCol="5"/>
  <cols>
    <col min="1" max="1" width="36.2833333333333" style="1"/>
    <col min="2" max="2" width="6.73333333333333" style="1"/>
    <col min="3" max="3" width="27.1083333333333" style="1"/>
    <col min="4" max="4" width="41.1583333333333" style="1"/>
    <col min="5" max="5" width="6.73333333333333" style="1"/>
    <col min="6" max="6" width="27.1083333333333" style="1"/>
  </cols>
  <sheetData>
    <row r="1" ht="35.25" customHeight="1" spans="1:6">
      <c r="A1" s="67" t="s">
        <v>487</v>
      </c>
      <c r="B1" s="67"/>
      <c r="C1" s="67"/>
      <c r="D1" s="67"/>
      <c r="E1" s="67"/>
      <c r="F1" s="67"/>
    </row>
    <row r="2" spans="1:6">
      <c r="A2" s="68"/>
      <c r="B2" s="68"/>
      <c r="C2" s="68"/>
      <c r="D2" s="4"/>
      <c r="E2" s="4"/>
      <c r="F2" s="4"/>
    </row>
    <row r="3" spans="1:6">
      <c r="A3" s="7" t="s">
        <v>48</v>
      </c>
      <c r="B3" s="69"/>
      <c r="C3" s="7"/>
      <c r="D3" s="7"/>
      <c r="E3" s="7"/>
      <c r="F3" s="8" t="s">
        <v>488</v>
      </c>
    </row>
    <row r="4" ht="35.25" customHeight="1" spans="1:6">
      <c r="A4" s="70" t="s">
        <v>50</v>
      </c>
      <c r="B4" s="9" t="s">
        <v>336</v>
      </c>
      <c r="C4" s="70" t="s">
        <v>337</v>
      </c>
      <c r="D4" s="71" t="s">
        <v>50</v>
      </c>
      <c r="E4" s="71" t="s">
        <v>336</v>
      </c>
      <c r="F4" s="71" t="s">
        <v>337</v>
      </c>
    </row>
    <row r="5" ht="21" customHeight="1" spans="1:6">
      <c r="A5" s="14" t="s">
        <v>489</v>
      </c>
      <c r="B5" s="9" t="s">
        <v>340</v>
      </c>
      <c r="C5" s="72">
        <v>15987</v>
      </c>
      <c r="D5" s="73" t="s">
        <v>490</v>
      </c>
      <c r="E5" s="74" t="s">
        <v>340</v>
      </c>
      <c r="F5" s="75">
        <v>28</v>
      </c>
    </row>
    <row r="6" ht="21" customHeight="1" spans="1:6">
      <c r="A6" s="21" t="s">
        <v>491</v>
      </c>
      <c r="B6" s="10" t="s">
        <v>340</v>
      </c>
      <c r="C6" s="76">
        <v>15987</v>
      </c>
      <c r="D6" s="73" t="s">
        <v>492</v>
      </c>
      <c r="E6" s="74" t="s">
        <v>340</v>
      </c>
      <c r="F6" s="75">
        <v>0</v>
      </c>
    </row>
    <row r="7" ht="21" customHeight="1" spans="1:6">
      <c r="A7" s="77" t="s">
        <v>493</v>
      </c>
      <c r="B7" s="78" t="s">
        <v>68</v>
      </c>
      <c r="C7" s="79" t="s">
        <v>68</v>
      </c>
      <c r="D7" s="73" t="s">
        <v>494</v>
      </c>
      <c r="E7" s="74" t="s">
        <v>340</v>
      </c>
      <c r="F7" s="75">
        <v>0</v>
      </c>
    </row>
    <row r="8" ht="21" customHeight="1" spans="1:6">
      <c r="A8" s="77" t="s">
        <v>495</v>
      </c>
      <c r="B8" s="80" t="s">
        <v>347</v>
      </c>
      <c r="C8" s="81">
        <v>785960000</v>
      </c>
      <c r="D8" s="82" t="s">
        <v>496</v>
      </c>
      <c r="E8" s="83" t="s">
        <v>68</v>
      </c>
      <c r="F8" s="74" t="s">
        <v>68</v>
      </c>
    </row>
    <row r="9" ht="21" customHeight="1" spans="1:6">
      <c r="A9" s="77" t="s">
        <v>497</v>
      </c>
      <c r="B9" s="80" t="s">
        <v>347</v>
      </c>
      <c r="C9" s="81">
        <v>785960000</v>
      </c>
      <c r="D9" s="82" t="s">
        <v>498</v>
      </c>
      <c r="E9" s="84" t="s">
        <v>347</v>
      </c>
      <c r="F9" s="85">
        <v>0</v>
      </c>
    </row>
    <row r="10" ht="21" customHeight="1" spans="1:6">
      <c r="A10" s="29" t="s">
        <v>499</v>
      </c>
      <c r="B10" s="86" t="s">
        <v>68</v>
      </c>
      <c r="C10" s="86" t="s">
        <v>68</v>
      </c>
      <c r="D10" s="82" t="s">
        <v>500</v>
      </c>
      <c r="E10" s="87" t="s">
        <v>347</v>
      </c>
      <c r="F10" s="88">
        <v>0</v>
      </c>
    </row>
    <row r="11" ht="21" customHeight="1" spans="1:6">
      <c r="A11" s="14" t="s">
        <v>501</v>
      </c>
      <c r="B11" s="9" t="s">
        <v>347</v>
      </c>
      <c r="C11" s="61">
        <v>516900</v>
      </c>
      <c r="D11" s="82" t="s">
        <v>502</v>
      </c>
      <c r="E11" s="87" t="s">
        <v>347</v>
      </c>
      <c r="F11" s="61">
        <v>0</v>
      </c>
    </row>
    <row r="12" ht="21" customHeight="1" spans="1:6">
      <c r="A12" s="14" t="s">
        <v>503</v>
      </c>
      <c r="B12" s="9" t="s">
        <v>347</v>
      </c>
      <c r="C12" s="61">
        <v>340000</v>
      </c>
      <c r="D12" s="82" t="s">
        <v>504</v>
      </c>
      <c r="E12" s="87" t="s">
        <v>347</v>
      </c>
      <c r="F12" s="63">
        <f>F10-F11</f>
        <v>0</v>
      </c>
    </row>
    <row r="13" ht="21" customHeight="1" spans="1:6">
      <c r="A13" s="14" t="s">
        <v>505</v>
      </c>
      <c r="B13" s="9" t="s">
        <v>347</v>
      </c>
      <c r="C13" s="61">
        <v>0</v>
      </c>
      <c r="D13" s="89" t="s">
        <v>506</v>
      </c>
      <c r="E13" s="90" t="s">
        <v>347</v>
      </c>
      <c r="F13" s="63">
        <f>F9+F12</f>
        <v>0</v>
      </c>
    </row>
    <row r="14" ht="21" customHeight="1" spans="1:6">
      <c r="A14" s="14" t="s">
        <v>507</v>
      </c>
      <c r="B14" s="9" t="s">
        <v>347</v>
      </c>
      <c r="C14" s="63">
        <f>C11-C12+C13</f>
        <v>176900</v>
      </c>
      <c r="D14" s="14" t="s">
        <v>508</v>
      </c>
      <c r="E14" s="41" t="s">
        <v>68</v>
      </c>
      <c r="F14" s="91" t="s">
        <v>68</v>
      </c>
    </row>
    <row r="15" ht="21" customHeight="1" spans="1:6">
      <c r="A15" s="14" t="s">
        <v>509</v>
      </c>
      <c r="B15" s="9" t="s">
        <v>68</v>
      </c>
      <c r="C15" s="9" t="s">
        <v>68</v>
      </c>
      <c r="D15" s="14" t="s">
        <v>510</v>
      </c>
      <c r="E15" s="70" t="s">
        <v>347</v>
      </c>
      <c r="F15" s="61">
        <v>0</v>
      </c>
    </row>
    <row r="16" ht="21" customHeight="1" spans="1:6">
      <c r="A16" s="14" t="s">
        <v>511</v>
      </c>
      <c r="B16" s="9" t="s">
        <v>340</v>
      </c>
      <c r="C16" s="19">
        <v>251</v>
      </c>
      <c r="D16" s="14" t="s">
        <v>512</v>
      </c>
      <c r="E16" s="70" t="s">
        <v>347</v>
      </c>
      <c r="F16" s="27">
        <v>0</v>
      </c>
    </row>
    <row r="17" ht="21" customHeight="1" spans="1:6">
      <c r="A17" s="21" t="s">
        <v>513</v>
      </c>
      <c r="B17" s="10" t="s">
        <v>340</v>
      </c>
      <c r="C17" s="20">
        <v>508</v>
      </c>
      <c r="D17" s="14" t="s">
        <v>514</v>
      </c>
      <c r="E17" s="92" t="s">
        <v>347</v>
      </c>
      <c r="F17" s="93">
        <v>0</v>
      </c>
    </row>
    <row r="18" ht="21" customHeight="1" spans="1:6">
      <c r="A18" s="29" t="s">
        <v>515</v>
      </c>
      <c r="B18" s="86" t="s">
        <v>516</v>
      </c>
      <c r="C18" s="94">
        <v>2884</v>
      </c>
      <c r="D18" s="14" t="s">
        <v>517</v>
      </c>
      <c r="E18" s="70" t="s">
        <v>347</v>
      </c>
      <c r="F18" s="88">
        <v>0</v>
      </c>
    </row>
    <row r="19" ht="21" customHeight="1" spans="1:6">
      <c r="A19" s="14" t="s">
        <v>518</v>
      </c>
      <c r="B19" s="9" t="s">
        <v>519</v>
      </c>
      <c r="C19" s="63">
        <v>1039.68</v>
      </c>
      <c r="D19" s="14" t="s">
        <v>520</v>
      </c>
      <c r="E19" s="70" t="s">
        <v>347</v>
      </c>
      <c r="F19" s="63">
        <f>F15-F16-F17-F18</f>
        <v>0</v>
      </c>
    </row>
    <row r="20" ht="21" customHeight="1" spans="1:6">
      <c r="A20" s="14" t="s">
        <v>521</v>
      </c>
      <c r="B20" s="9" t="s">
        <v>68</v>
      </c>
      <c r="C20" s="10" t="s">
        <v>68</v>
      </c>
      <c r="D20" s="14" t="s">
        <v>522</v>
      </c>
      <c r="E20" s="70" t="s">
        <v>347</v>
      </c>
      <c r="F20" s="63">
        <f>F21+F22</f>
        <v>0</v>
      </c>
    </row>
    <row r="21" ht="21" customHeight="1" spans="1:6">
      <c r="A21" s="14" t="s">
        <v>523</v>
      </c>
      <c r="B21" s="95" t="s">
        <v>516</v>
      </c>
      <c r="C21" s="96">
        <v>2834</v>
      </c>
      <c r="D21" s="14" t="s">
        <v>524</v>
      </c>
      <c r="E21" s="70" t="s">
        <v>347</v>
      </c>
      <c r="F21" s="61">
        <v>0</v>
      </c>
    </row>
    <row r="22" ht="21" customHeight="1" spans="1:6">
      <c r="A22" s="14" t="s">
        <v>525</v>
      </c>
      <c r="B22" s="95" t="s">
        <v>340</v>
      </c>
      <c r="C22" s="96">
        <v>0</v>
      </c>
      <c r="D22" s="21" t="s">
        <v>526</v>
      </c>
      <c r="E22" s="71" t="s">
        <v>347</v>
      </c>
      <c r="F22" s="27">
        <v>0</v>
      </c>
    </row>
    <row r="23" ht="21" customHeight="1" spans="1:6">
      <c r="A23" s="14" t="s">
        <v>527</v>
      </c>
      <c r="B23" s="9" t="s">
        <v>340</v>
      </c>
      <c r="C23" s="97">
        <v>0</v>
      </c>
      <c r="D23" s="98" t="s">
        <v>528</v>
      </c>
      <c r="E23" s="87" t="s">
        <v>347</v>
      </c>
      <c r="F23" s="81">
        <v>0</v>
      </c>
    </row>
    <row r="24" ht="21" customHeight="1" spans="1:6">
      <c r="A24" s="21" t="s">
        <v>529</v>
      </c>
      <c r="B24" s="99" t="s">
        <v>340</v>
      </c>
      <c r="C24" s="100">
        <v>0</v>
      </c>
      <c r="D24" s="49" t="s">
        <v>68</v>
      </c>
      <c r="E24" s="49" t="s">
        <v>68</v>
      </c>
      <c r="F24" s="49" t="s">
        <v>68</v>
      </c>
    </row>
    <row r="25" ht="15" customHeight="1" spans="1:6">
      <c r="A25" s="33"/>
      <c r="B25" s="33"/>
      <c r="C25" s="33"/>
      <c r="D25" s="101"/>
      <c r="E25" s="101"/>
      <c r="F25" s="102" t="s">
        <v>530</v>
      </c>
    </row>
  </sheetData>
  <mergeCells count="1">
    <mergeCell ref="A1:F1"/>
  </mergeCells>
  <pageMargins left="0.393055555555556" right="0.39305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0"/>
  <sheetViews>
    <sheetView showGridLines="0" workbookViewId="0">
      <pane topLeftCell="A5" activePane="bottomRight" state="frozen"/>
      <selection activeCell="A1" sqref="A1:E1"/>
    </sheetView>
  </sheetViews>
  <sheetFormatPr defaultColWidth="8" defaultRowHeight="14.25" outlineLevelCol="4"/>
  <cols>
    <col min="1" max="1" width="37.1416666666667" style="1"/>
    <col min="2" max="2" width="6.73333333333333" style="1"/>
    <col min="3" max="5" width="21.6583333333333" style="1"/>
  </cols>
  <sheetData>
    <row r="1" ht="35.25" customHeight="1" spans="1:5">
      <c r="A1" s="35" t="s">
        <v>531</v>
      </c>
      <c r="B1" s="35"/>
      <c r="C1" s="56"/>
      <c r="D1" s="35"/>
      <c r="E1" s="35"/>
    </row>
    <row r="2" spans="1:5">
      <c r="A2" s="36"/>
      <c r="B2" s="36"/>
      <c r="C2" s="56"/>
      <c r="D2" s="36"/>
      <c r="E2" s="36"/>
    </row>
    <row r="3" spans="1:5">
      <c r="A3" s="7" t="s">
        <v>48</v>
      </c>
      <c r="B3" s="38"/>
      <c r="C3" s="57"/>
      <c r="D3" s="58"/>
      <c r="E3" s="40" t="s">
        <v>532</v>
      </c>
    </row>
    <row r="4" ht="35.25" customHeight="1" spans="1:5">
      <c r="A4" s="41" t="s">
        <v>50</v>
      </c>
      <c r="B4" s="41" t="s">
        <v>336</v>
      </c>
      <c r="C4" s="59" t="s">
        <v>533</v>
      </c>
      <c r="D4" s="13" t="s">
        <v>534</v>
      </c>
      <c r="E4" s="41" t="s">
        <v>535</v>
      </c>
    </row>
    <row r="5" ht="21" customHeight="1" spans="1:5">
      <c r="A5" s="60" t="s">
        <v>536</v>
      </c>
      <c r="B5" s="9" t="s">
        <v>68</v>
      </c>
      <c r="C5" s="9" t="s">
        <v>68</v>
      </c>
      <c r="D5" s="9" t="s">
        <v>68</v>
      </c>
      <c r="E5" s="9" t="s">
        <v>68</v>
      </c>
    </row>
    <row r="6" ht="21" customHeight="1" spans="1:5">
      <c r="A6" s="60" t="s">
        <v>537</v>
      </c>
      <c r="B6" s="9" t="s">
        <v>347</v>
      </c>
      <c r="C6" s="61">
        <v>38717272.96</v>
      </c>
      <c r="D6" s="61">
        <v>0</v>
      </c>
      <c r="E6" s="61">
        <v>0</v>
      </c>
    </row>
    <row r="7" ht="21" customHeight="1" spans="1:5">
      <c r="A7" s="60" t="s">
        <v>538</v>
      </c>
      <c r="B7" s="9" t="s">
        <v>347</v>
      </c>
      <c r="C7" s="61">
        <v>20073505.09</v>
      </c>
      <c r="D7" s="61">
        <v>0</v>
      </c>
      <c r="E7" s="61">
        <v>0</v>
      </c>
    </row>
    <row r="8" ht="21" customHeight="1" spans="1:5">
      <c r="A8" s="60" t="s">
        <v>539</v>
      </c>
      <c r="B8" s="9" t="s">
        <v>347</v>
      </c>
      <c r="C8" s="61">
        <v>19636029.05</v>
      </c>
      <c r="D8" s="61">
        <v>0</v>
      </c>
      <c r="E8" s="61">
        <v>0</v>
      </c>
    </row>
    <row r="9" ht="21" customHeight="1" spans="1:5">
      <c r="A9" s="60" t="s">
        <v>540</v>
      </c>
      <c r="B9" s="9" t="s">
        <v>347</v>
      </c>
      <c r="C9" s="61">
        <v>407766.2</v>
      </c>
      <c r="D9" s="61">
        <v>0</v>
      </c>
      <c r="E9" s="61">
        <v>0</v>
      </c>
    </row>
    <row r="10" ht="21" customHeight="1" spans="1:5">
      <c r="A10" s="60" t="s">
        <v>541</v>
      </c>
      <c r="B10" s="62" t="s">
        <v>347</v>
      </c>
      <c r="C10" s="61">
        <v>0</v>
      </c>
      <c r="D10" s="9" t="s">
        <v>68</v>
      </c>
      <c r="E10" s="9" t="s">
        <v>68</v>
      </c>
    </row>
    <row r="11" ht="21" customHeight="1" spans="1:5">
      <c r="A11" s="60" t="s">
        <v>542</v>
      </c>
      <c r="B11" s="9" t="s">
        <v>347</v>
      </c>
      <c r="C11" s="61">
        <v>0</v>
      </c>
      <c r="D11" s="61">
        <v>0</v>
      </c>
      <c r="E11" s="61">
        <v>0</v>
      </c>
    </row>
    <row r="12" ht="21" customHeight="1" spans="1:5">
      <c r="A12" s="60" t="s">
        <v>543</v>
      </c>
      <c r="B12" s="9" t="s">
        <v>347</v>
      </c>
      <c r="C12" s="61">
        <v>0</v>
      </c>
      <c r="D12" s="61">
        <v>0</v>
      </c>
      <c r="E12" s="61">
        <v>0</v>
      </c>
    </row>
    <row r="13" ht="21" customHeight="1" spans="1:5">
      <c r="A13" s="60" t="s">
        <v>544</v>
      </c>
      <c r="B13" s="9" t="s">
        <v>347</v>
      </c>
      <c r="C13" s="63">
        <f>C7-C11</f>
        <v>20073505.09</v>
      </c>
      <c r="D13" s="63">
        <f>D7-D11</f>
        <v>0</v>
      </c>
      <c r="E13" s="63">
        <f>E7-E11</f>
        <v>0</v>
      </c>
    </row>
    <row r="14" ht="21" customHeight="1" spans="1:5">
      <c r="A14" s="60" t="s">
        <v>545</v>
      </c>
      <c r="B14" s="9" t="s">
        <v>347</v>
      </c>
      <c r="C14" s="63">
        <f>C6+C13</f>
        <v>58790778.05</v>
      </c>
      <c r="D14" s="63">
        <f>D6+D13</f>
        <v>0</v>
      </c>
      <c r="E14" s="63">
        <f>E6+E13</f>
        <v>0</v>
      </c>
    </row>
    <row r="15" ht="21" customHeight="1" spans="1:5">
      <c r="A15" s="21" t="s">
        <v>546</v>
      </c>
      <c r="B15" s="44" t="s">
        <v>340</v>
      </c>
      <c r="C15" s="61">
        <v>6222</v>
      </c>
      <c r="D15" s="19">
        <v>0</v>
      </c>
      <c r="E15" s="64">
        <v>0</v>
      </c>
    </row>
    <row r="16" ht="24" customHeight="1" spans="1:5">
      <c r="A16" s="65" t="s">
        <v>547</v>
      </c>
      <c r="B16" s="66" t="s">
        <v>340</v>
      </c>
      <c r="C16" s="61">
        <v>4968</v>
      </c>
      <c r="D16" s="61">
        <v>0</v>
      </c>
      <c r="E16" s="61">
        <v>0</v>
      </c>
    </row>
    <row r="17" ht="23.25" customHeight="1" spans="1:5">
      <c r="A17" s="60" t="s">
        <v>548</v>
      </c>
      <c r="B17" s="62" t="s">
        <v>340</v>
      </c>
      <c r="C17" s="27">
        <v>1254</v>
      </c>
      <c r="D17" s="27">
        <v>0</v>
      </c>
      <c r="E17" s="27">
        <v>0</v>
      </c>
    </row>
    <row r="18" spans="1:5">
      <c r="A18" s="56"/>
      <c r="B18" s="56"/>
      <c r="C18" s="56"/>
      <c r="D18" s="56"/>
      <c r="E18" s="56"/>
    </row>
    <row r="19" spans="1:5">
      <c r="A19" s="56"/>
      <c r="B19" s="56"/>
      <c r="C19" s="56"/>
      <c r="D19" s="56"/>
      <c r="E19" s="56"/>
    </row>
    <row r="20" spans="1:5">
      <c r="A20" s="3"/>
      <c r="B20" s="36"/>
      <c r="C20" s="56"/>
      <c r="D20" s="3"/>
      <c r="E20" s="37" t="s">
        <v>549</v>
      </c>
    </row>
  </sheetData>
  <mergeCells count="1">
    <mergeCell ref="A1:E1"/>
  </mergeCells>
  <printOptions horizontalCentered="1"/>
  <pageMargins left="0.786805555555556" right="0.78680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5"/>
  <sheetViews>
    <sheetView showGridLines="0" workbookViewId="0">
      <pane topLeftCell="A15" activePane="bottomRight" state="frozen"/>
      <selection activeCell="A1" sqref="A1:F1"/>
    </sheetView>
  </sheetViews>
  <sheetFormatPr defaultColWidth="8" defaultRowHeight="14.25" outlineLevelCol="5"/>
  <cols>
    <col min="1" max="1" width="35.85" style="1"/>
    <col min="2" max="2" width="6.73333333333333" style="1"/>
    <col min="3" max="3" width="27.1083333333333" style="1"/>
    <col min="4" max="4" width="35.85" style="1"/>
    <col min="5" max="5" width="6.73333333333333" style="1"/>
    <col min="6" max="6" width="27.1083333333333" style="1"/>
  </cols>
  <sheetData>
    <row r="1" ht="35.25" customHeight="1" spans="1:6">
      <c r="A1" s="35" t="s">
        <v>550</v>
      </c>
      <c r="B1" s="35"/>
      <c r="C1" s="35"/>
      <c r="D1" s="35"/>
      <c r="E1" s="35"/>
      <c r="F1" s="35"/>
    </row>
    <row r="2" spans="1:6">
      <c r="A2" s="36"/>
      <c r="B2" s="36"/>
      <c r="C2" s="36"/>
      <c r="D2" s="36"/>
      <c r="E2" s="36"/>
      <c r="F2" s="37"/>
    </row>
    <row r="3" spans="1:6">
      <c r="A3" s="7" t="s">
        <v>48</v>
      </c>
      <c r="B3" s="38"/>
      <c r="C3" s="38"/>
      <c r="D3" s="39"/>
      <c r="E3" s="39"/>
      <c r="F3" s="40" t="s">
        <v>551</v>
      </c>
    </row>
    <row r="4" ht="35.25" customHeight="1" spans="1:6">
      <c r="A4" s="41" t="s">
        <v>50</v>
      </c>
      <c r="B4" s="41" t="s">
        <v>336</v>
      </c>
      <c r="C4" s="41" t="s">
        <v>337</v>
      </c>
      <c r="D4" s="41" t="s">
        <v>50</v>
      </c>
      <c r="E4" s="42" t="s">
        <v>336</v>
      </c>
      <c r="F4" s="42" t="s">
        <v>337</v>
      </c>
    </row>
    <row r="5" ht="21" customHeight="1" spans="1:6">
      <c r="A5" s="43" t="s">
        <v>552</v>
      </c>
      <c r="B5" s="44" t="s">
        <v>68</v>
      </c>
      <c r="C5" s="44" t="s">
        <v>68</v>
      </c>
      <c r="D5" s="45" t="s">
        <v>553</v>
      </c>
      <c r="E5" s="16" t="s">
        <v>68</v>
      </c>
      <c r="F5" s="16" t="s">
        <v>68</v>
      </c>
    </row>
    <row r="6" ht="21" customHeight="1" spans="1:6">
      <c r="A6" s="46" t="s">
        <v>554</v>
      </c>
      <c r="B6" s="16" t="s">
        <v>68</v>
      </c>
      <c r="C6" s="23" t="s">
        <v>68</v>
      </c>
      <c r="D6" s="45" t="s">
        <v>554</v>
      </c>
      <c r="E6" s="16" t="s">
        <v>68</v>
      </c>
      <c r="F6" s="16" t="s">
        <v>68</v>
      </c>
    </row>
    <row r="7" ht="21" customHeight="1" spans="1:6">
      <c r="A7" s="46" t="s">
        <v>555</v>
      </c>
      <c r="B7" s="47" t="s">
        <v>347</v>
      </c>
      <c r="C7" s="48">
        <v>3889.39</v>
      </c>
      <c r="D7" s="45" t="s">
        <v>555</v>
      </c>
      <c r="E7" s="49" t="s">
        <v>347</v>
      </c>
      <c r="F7" s="50">
        <v>251398.67</v>
      </c>
    </row>
    <row r="8" ht="21" customHeight="1" spans="1:6">
      <c r="A8" s="46" t="s">
        <v>556</v>
      </c>
      <c r="B8" s="47" t="s">
        <v>347</v>
      </c>
      <c r="C8" s="48">
        <v>1947.4</v>
      </c>
      <c r="D8" s="45" t="s">
        <v>556</v>
      </c>
      <c r="E8" s="49" t="s">
        <v>347</v>
      </c>
      <c r="F8" s="50">
        <v>246100</v>
      </c>
    </row>
    <row r="9" ht="21" customHeight="1" spans="1:6">
      <c r="A9" s="46" t="s">
        <v>557</v>
      </c>
      <c r="B9" s="47" t="s">
        <v>347</v>
      </c>
      <c r="C9" s="48">
        <v>0</v>
      </c>
      <c r="D9" s="45" t="s">
        <v>558</v>
      </c>
      <c r="E9" s="49" t="s">
        <v>347</v>
      </c>
      <c r="F9" s="50">
        <v>154584</v>
      </c>
    </row>
    <row r="10" ht="21" customHeight="1" spans="1:6">
      <c r="A10" s="46" t="s">
        <v>558</v>
      </c>
      <c r="B10" s="47" t="s">
        <v>347</v>
      </c>
      <c r="C10" s="48">
        <v>27582.18</v>
      </c>
      <c r="D10" s="45" t="s">
        <v>559</v>
      </c>
      <c r="E10" s="49" t="s">
        <v>347</v>
      </c>
      <c r="F10" s="51">
        <f>F8-F9</f>
        <v>91516</v>
      </c>
    </row>
    <row r="11" ht="21" customHeight="1" spans="1:6">
      <c r="A11" s="46" t="s">
        <v>559</v>
      </c>
      <c r="B11" s="47" t="s">
        <v>347</v>
      </c>
      <c r="C11" s="52">
        <f>C8-C10</f>
        <v>-25634.78</v>
      </c>
      <c r="D11" s="45" t="s">
        <v>560</v>
      </c>
      <c r="E11" s="49" t="s">
        <v>347</v>
      </c>
      <c r="F11" s="51">
        <f>F7+F10</f>
        <v>342914.67</v>
      </c>
    </row>
    <row r="12" ht="21" customHeight="1" spans="1:6">
      <c r="A12" s="46" t="s">
        <v>560</v>
      </c>
      <c r="B12" s="47" t="s">
        <v>347</v>
      </c>
      <c r="C12" s="52">
        <f>C7+C11</f>
        <v>-21745.39</v>
      </c>
      <c r="D12" s="53" t="s">
        <v>561</v>
      </c>
      <c r="E12" s="16" t="s">
        <v>340</v>
      </c>
      <c r="F12" s="54">
        <v>397</v>
      </c>
    </row>
    <row r="13" ht="21" customHeight="1" spans="1:6">
      <c r="A13" s="46" t="s">
        <v>562</v>
      </c>
      <c r="B13" s="16" t="s">
        <v>68</v>
      </c>
      <c r="C13" s="16" t="s">
        <v>68</v>
      </c>
      <c r="D13" s="16" t="s">
        <v>68</v>
      </c>
      <c r="E13" s="16" t="s">
        <v>68</v>
      </c>
      <c r="F13" s="16" t="s">
        <v>68</v>
      </c>
    </row>
    <row r="14" ht="21" customHeight="1" spans="1:6">
      <c r="A14" s="46" t="s">
        <v>563</v>
      </c>
      <c r="B14" s="16" t="s">
        <v>340</v>
      </c>
      <c r="C14" s="54">
        <v>0</v>
      </c>
      <c r="D14" s="16" t="s">
        <v>68</v>
      </c>
      <c r="E14" s="16" t="s">
        <v>68</v>
      </c>
      <c r="F14" s="16" t="s">
        <v>68</v>
      </c>
    </row>
    <row r="15" ht="21" customHeight="1" spans="1:6">
      <c r="A15" s="46" t="s">
        <v>564</v>
      </c>
      <c r="B15" s="16" t="s">
        <v>340</v>
      </c>
      <c r="C15" s="54">
        <v>6</v>
      </c>
      <c r="D15" s="12" t="s">
        <v>68</v>
      </c>
      <c r="E15" s="16" t="s">
        <v>68</v>
      </c>
      <c r="F15" s="16" t="s">
        <v>68</v>
      </c>
    </row>
    <row r="16" ht="21" customHeight="1" spans="1:6">
      <c r="A16" s="46" t="s">
        <v>565</v>
      </c>
      <c r="B16" s="16" t="s">
        <v>68</v>
      </c>
      <c r="C16" s="23" t="s">
        <v>68</v>
      </c>
      <c r="D16" s="45" t="s">
        <v>566</v>
      </c>
      <c r="E16" s="16" t="s">
        <v>68</v>
      </c>
      <c r="F16" s="16" t="s">
        <v>68</v>
      </c>
    </row>
    <row r="17" ht="21" customHeight="1" spans="1:6">
      <c r="A17" s="46" t="s">
        <v>554</v>
      </c>
      <c r="B17" s="16" t="s">
        <v>68</v>
      </c>
      <c r="C17" s="23" t="s">
        <v>68</v>
      </c>
      <c r="D17" s="45" t="s">
        <v>567</v>
      </c>
      <c r="E17" s="16" t="s">
        <v>68</v>
      </c>
      <c r="F17" s="16" t="s">
        <v>68</v>
      </c>
    </row>
    <row r="18" ht="21" customHeight="1" spans="1:6">
      <c r="A18" s="46" t="s">
        <v>555</v>
      </c>
      <c r="B18" s="47" t="s">
        <v>347</v>
      </c>
      <c r="C18" s="48">
        <v>31310210.77</v>
      </c>
      <c r="D18" s="45" t="s">
        <v>555</v>
      </c>
      <c r="E18" s="49" t="s">
        <v>347</v>
      </c>
      <c r="F18" s="50">
        <v>3207023.2</v>
      </c>
    </row>
    <row r="19" ht="21" customHeight="1" spans="1:6">
      <c r="A19" s="46" t="s">
        <v>556</v>
      </c>
      <c r="B19" s="47" t="s">
        <v>347</v>
      </c>
      <c r="C19" s="48">
        <v>11000827.75</v>
      </c>
      <c r="D19" s="45" t="s">
        <v>556</v>
      </c>
      <c r="E19" s="49" t="s">
        <v>347</v>
      </c>
      <c r="F19" s="50">
        <v>8400220.86</v>
      </c>
    </row>
    <row r="20" ht="21" customHeight="1" spans="1:6">
      <c r="A20" s="46" t="s">
        <v>557</v>
      </c>
      <c r="B20" s="47" t="s">
        <v>347</v>
      </c>
      <c r="C20" s="48">
        <v>0</v>
      </c>
      <c r="D20" s="45" t="s">
        <v>558</v>
      </c>
      <c r="E20" s="49" t="s">
        <v>347</v>
      </c>
      <c r="F20" s="50">
        <v>9393770.05</v>
      </c>
    </row>
    <row r="21" ht="21" customHeight="1" spans="1:6">
      <c r="A21" s="46" t="s">
        <v>558</v>
      </c>
      <c r="B21" s="47" t="s">
        <v>347</v>
      </c>
      <c r="C21" s="48">
        <v>8485381.27</v>
      </c>
      <c r="D21" s="45" t="s">
        <v>559</v>
      </c>
      <c r="E21" s="49" t="s">
        <v>347</v>
      </c>
      <c r="F21" s="51">
        <f>F19-F20</f>
        <v>-993549.190000001</v>
      </c>
    </row>
    <row r="22" ht="22.5" customHeight="1" spans="1:6">
      <c r="A22" s="46" t="s">
        <v>559</v>
      </c>
      <c r="B22" s="47" t="s">
        <v>347</v>
      </c>
      <c r="C22" s="52">
        <f>C19-C21</f>
        <v>2515446.48</v>
      </c>
      <c r="D22" s="45" t="s">
        <v>560</v>
      </c>
      <c r="E22" s="49" t="s">
        <v>347</v>
      </c>
      <c r="F22" s="51">
        <f>F18+F21</f>
        <v>2213474.01</v>
      </c>
    </row>
    <row r="23" ht="22.5" customHeight="1" spans="1:6">
      <c r="A23" s="46" t="s">
        <v>560</v>
      </c>
      <c r="B23" s="47" t="s">
        <v>347</v>
      </c>
      <c r="C23" s="52">
        <f>C18+C22</f>
        <v>33825657.25</v>
      </c>
      <c r="D23" s="53" t="s">
        <v>568</v>
      </c>
      <c r="E23" s="16" t="s">
        <v>340</v>
      </c>
      <c r="F23" s="54">
        <v>25851</v>
      </c>
    </row>
    <row r="24" ht="22.5" customHeight="1" spans="1:6">
      <c r="A24" s="46" t="s">
        <v>568</v>
      </c>
      <c r="B24" s="55" t="s">
        <v>340</v>
      </c>
      <c r="C24" s="54">
        <v>6911</v>
      </c>
      <c r="D24" s="16" t="s">
        <v>68</v>
      </c>
      <c r="E24" s="16" t="s">
        <v>68</v>
      </c>
      <c r="F24" s="16" t="s">
        <v>68</v>
      </c>
    </row>
    <row r="25" spans="1:6">
      <c r="A25" s="33"/>
      <c r="B25" s="33"/>
      <c r="C25" s="33"/>
      <c r="D25" s="33"/>
      <c r="E25" s="33"/>
      <c r="F25" s="34" t="s">
        <v>569</v>
      </c>
    </row>
  </sheetData>
  <mergeCells count="1">
    <mergeCell ref="A1:F1"/>
  </mergeCells>
  <printOptions horizontalCentered="1"/>
  <pageMargins left="1.18055555555556" right="1.18055555555556" top="1.18055555555556" bottom="1.18055555555556" header="0.511805555555556" footer="0.511805555555556"/>
  <pageSetup paperSize="9" pageOrder="overThenDown" orientation="landscape" errors="blank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2"/>
  <sheetViews>
    <sheetView showGridLines="0" workbookViewId="0">
      <pane topLeftCell="A5" activePane="bottomRight" state="frozen"/>
      <selection activeCell="A1" sqref="A1:F1"/>
    </sheetView>
  </sheetViews>
  <sheetFormatPr defaultColWidth="8" defaultRowHeight="14.25" outlineLevelCol="5"/>
  <cols>
    <col min="1" max="1" width="35.85" style="1"/>
    <col min="2" max="3" width="21.6583333333333" style="1"/>
    <col min="4" max="4" width="44.6" style="1"/>
    <col min="5" max="6" width="21.6583333333333" style="1"/>
  </cols>
  <sheetData>
    <row r="1" ht="39.75" customHeight="1" spans="1:6">
      <c r="A1" s="2" t="s">
        <v>570</v>
      </c>
      <c r="B1" s="2"/>
      <c r="C1" s="2"/>
      <c r="D1" s="2"/>
      <c r="E1" s="2"/>
      <c r="F1" s="2"/>
    </row>
    <row r="2" ht="15.75" customHeight="1" spans="1:6">
      <c r="A2" s="3"/>
      <c r="B2" s="4"/>
      <c r="C2" s="4"/>
      <c r="D2" s="4"/>
      <c r="E2" s="4"/>
      <c r="F2" s="5" t="s">
        <v>571</v>
      </c>
    </row>
    <row r="3" ht="15.75" customHeight="1" spans="1:6">
      <c r="A3" s="6" t="s">
        <v>48</v>
      </c>
      <c r="B3" s="7"/>
      <c r="C3" s="7"/>
      <c r="D3" s="7"/>
      <c r="E3" s="7"/>
      <c r="F3" s="8" t="s">
        <v>572</v>
      </c>
    </row>
    <row r="4" ht="35.25" customHeight="1" spans="1:6">
      <c r="A4" s="9" t="s">
        <v>50</v>
      </c>
      <c r="B4" s="10" t="s">
        <v>61</v>
      </c>
      <c r="C4" s="10" t="s">
        <v>573</v>
      </c>
      <c r="D4" s="9" t="s">
        <v>50</v>
      </c>
      <c r="E4" s="9" t="s">
        <v>61</v>
      </c>
      <c r="F4" s="10" t="s">
        <v>573</v>
      </c>
    </row>
    <row r="5" ht="19.5" customHeight="1" spans="1:6">
      <c r="A5" s="11" t="s">
        <v>338</v>
      </c>
      <c r="B5" s="12" t="s">
        <v>68</v>
      </c>
      <c r="C5" s="13" t="s">
        <v>68</v>
      </c>
      <c r="D5" s="14" t="s">
        <v>574</v>
      </c>
      <c r="E5" s="15">
        <f>E6+E7</f>
        <v>11</v>
      </c>
      <c r="F5" s="16" t="s">
        <v>68</v>
      </c>
    </row>
    <row r="6" ht="19.5" customHeight="1" spans="1:6">
      <c r="A6" s="14" t="s">
        <v>575</v>
      </c>
      <c r="B6" s="17">
        <v>29791</v>
      </c>
      <c r="C6" s="17">
        <f>C7+C9</f>
        <v>28045</v>
      </c>
      <c r="D6" s="14" t="s">
        <v>576</v>
      </c>
      <c r="E6" s="18">
        <v>9</v>
      </c>
      <c r="F6" s="16" t="s">
        <v>68</v>
      </c>
    </row>
    <row r="7" ht="19.5" customHeight="1" spans="1:6">
      <c r="A7" s="14" t="s">
        <v>577</v>
      </c>
      <c r="B7" s="17">
        <v>20793</v>
      </c>
      <c r="C7" s="19">
        <v>19227</v>
      </c>
      <c r="D7" s="14" t="s">
        <v>578</v>
      </c>
      <c r="E7" s="18">
        <v>2</v>
      </c>
      <c r="F7" s="16" t="s">
        <v>68</v>
      </c>
    </row>
    <row r="8" ht="19.5" customHeight="1" spans="1:6">
      <c r="A8" s="14" t="s">
        <v>579</v>
      </c>
      <c r="B8" s="17">
        <v>7496</v>
      </c>
      <c r="C8" s="19">
        <v>6983</v>
      </c>
      <c r="D8" s="14" t="s">
        <v>580</v>
      </c>
      <c r="E8" s="15">
        <f>E9+E10</f>
        <v>793</v>
      </c>
      <c r="F8" s="16" t="s">
        <v>68</v>
      </c>
    </row>
    <row r="9" ht="19.5" customHeight="1" spans="1:6">
      <c r="A9" s="14" t="s">
        <v>581</v>
      </c>
      <c r="B9" s="17">
        <v>8998</v>
      </c>
      <c r="C9" s="17">
        <f>C10+C11</f>
        <v>8818</v>
      </c>
      <c r="D9" s="14" t="s">
        <v>582</v>
      </c>
      <c r="E9" s="18">
        <v>220</v>
      </c>
      <c r="F9" s="16" t="s">
        <v>68</v>
      </c>
    </row>
    <row r="10" ht="19.5" customHeight="1" spans="1:6">
      <c r="A10" s="14" t="s">
        <v>583</v>
      </c>
      <c r="B10" s="17">
        <v>3</v>
      </c>
      <c r="C10" s="19">
        <v>3</v>
      </c>
      <c r="D10" s="14" t="s">
        <v>584</v>
      </c>
      <c r="E10" s="18">
        <v>573</v>
      </c>
      <c r="F10" s="16" t="s">
        <v>68</v>
      </c>
    </row>
    <row r="11" ht="19.5" customHeight="1" spans="1:6">
      <c r="A11" s="14" t="s">
        <v>585</v>
      </c>
      <c r="B11" s="17">
        <v>8995</v>
      </c>
      <c r="C11" s="19">
        <v>8815</v>
      </c>
      <c r="D11" s="14" t="s">
        <v>586</v>
      </c>
      <c r="E11" s="15">
        <f>E12+E13</f>
        <v>0</v>
      </c>
      <c r="F11" s="16" t="s">
        <v>68</v>
      </c>
    </row>
    <row r="12" ht="19.5" customHeight="1" spans="1:6">
      <c r="A12" s="14" t="s">
        <v>587</v>
      </c>
      <c r="B12" s="17">
        <v>20706</v>
      </c>
      <c r="C12" s="19">
        <v>19172</v>
      </c>
      <c r="D12" s="14" t="s">
        <v>582</v>
      </c>
      <c r="E12" s="18">
        <v>0</v>
      </c>
      <c r="F12" s="16" t="s">
        <v>68</v>
      </c>
    </row>
    <row r="13" ht="19.5" customHeight="1" spans="1:6">
      <c r="A13" s="14" t="s">
        <v>588</v>
      </c>
      <c r="B13" s="17">
        <v>7409</v>
      </c>
      <c r="C13" s="20">
        <v>6928</v>
      </c>
      <c r="D13" s="14" t="s">
        <v>584</v>
      </c>
      <c r="E13" s="18">
        <v>0</v>
      </c>
      <c r="F13" s="16" t="s">
        <v>68</v>
      </c>
    </row>
    <row r="14" ht="19.5" customHeight="1" spans="1:6">
      <c r="A14" s="21" t="s">
        <v>574</v>
      </c>
      <c r="B14" s="22">
        <v>24.49</v>
      </c>
      <c r="C14" s="23" t="s">
        <v>68</v>
      </c>
      <c r="D14" s="14" t="s">
        <v>589</v>
      </c>
      <c r="E14" s="15">
        <f>E15+E16</f>
        <v>0</v>
      </c>
      <c r="F14" s="16" t="s">
        <v>68</v>
      </c>
    </row>
    <row r="15" ht="19.5" customHeight="1" spans="1:6">
      <c r="A15" s="24" t="s">
        <v>407</v>
      </c>
      <c r="B15" s="12" t="s">
        <v>68</v>
      </c>
      <c r="C15" s="23" t="s">
        <v>68</v>
      </c>
      <c r="D15" s="14" t="s">
        <v>582</v>
      </c>
      <c r="E15" s="18">
        <v>0</v>
      </c>
      <c r="F15" s="16" t="s">
        <v>68</v>
      </c>
    </row>
    <row r="16" ht="19.5" customHeight="1" spans="1:6">
      <c r="A16" s="14" t="s">
        <v>582</v>
      </c>
      <c r="B16" s="18">
        <v>413.1</v>
      </c>
      <c r="C16" s="23" t="s">
        <v>68</v>
      </c>
      <c r="D16" s="14" t="s">
        <v>584</v>
      </c>
      <c r="E16" s="25">
        <v>0</v>
      </c>
      <c r="F16" s="16" t="s">
        <v>68</v>
      </c>
    </row>
    <row r="17" ht="19.5" customHeight="1" spans="1:6">
      <c r="A17" s="14" t="s">
        <v>590</v>
      </c>
      <c r="B17" s="18">
        <v>1920</v>
      </c>
      <c r="C17" s="23" t="s">
        <v>68</v>
      </c>
      <c r="D17" s="11" t="s">
        <v>591</v>
      </c>
      <c r="E17" s="12" t="s">
        <v>68</v>
      </c>
      <c r="F17" s="12" t="s">
        <v>68</v>
      </c>
    </row>
    <row r="18" ht="19.5" customHeight="1" spans="1:6">
      <c r="A18" s="14" t="s">
        <v>592</v>
      </c>
      <c r="B18" s="18">
        <v>69.19</v>
      </c>
      <c r="C18" s="13" t="s">
        <v>68</v>
      </c>
      <c r="D18" s="14" t="s">
        <v>575</v>
      </c>
      <c r="E18" s="17">
        <v>31786</v>
      </c>
      <c r="F18" s="19">
        <v>31760</v>
      </c>
    </row>
    <row r="19" ht="19.5" customHeight="1" spans="1:6">
      <c r="A19" s="21" t="s">
        <v>593</v>
      </c>
      <c r="B19" s="26">
        <v>10818</v>
      </c>
      <c r="C19" s="27">
        <v>10379</v>
      </c>
      <c r="D19" s="21" t="s">
        <v>587</v>
      </c>
      <c r="E19" s="17">
        <v>31786</v>
      </c>
      <c r="F19" s="20">
        <v>31760</v>
      </c>
    </row>
    <row r="20" ht="19.5" customHeight="1" spans="1:6">
      <c r="A20" s="28" t="s">
        <v>358</v>
      </c>
      <c r="B20" s="12" t="s">
        <v>68</v>
      </c>
      <c r="C20" s="13" t="s">
        <v>68</v>
      </c>
      <c r="D20" s="29" t="s">
        <v>574</v>
      </c>
      <c r="E20" s="25">
        <v>0.72</v>
      </c>
      <c r="F20" s="16" t="s">
        <v>68</v>
      </c>
    </row>
    <row r="21" ht="19.5" customHeight="1" spans="1:6">
      <c r="A21" s="29" t="s">
        <v>575</v>
      </c>
      <c r="B21" s="17">
        <v>7254</v>
      </c>
      <c r="C21" s="17">
        <f>C22+C23</f>
        <v>7190</v>
      </c>
      <c r="D21" s="11" t="s">
        <v>594</v>
      </c>
      <c r="E21" s="12" t="s">
        <v>68</v>
      </c>
      <c r="F21" s="12" t="s">
        <v>68</v>
      </c>
    </row>
    <row r="22" ht="19.5" customHeight="1" spans="1:6">
      <c r="A22" s="14" t="s">
        <v>595</v>
      </c>
      <c r="B22" s="17">
        <v>4968</v>
      </c>
      <c r="C22" s="19">
        <v>4968</v>
      </c>
      <c r="D22" s="14" t="s">
        <v>575</v>
      </c>
      <c r="E22" s="17">
        <v>15987</v>
      </c>
      <c r="F22" s="19">
        <v>15672</v>
      </c>
    </row>
    <row r="23" ht="19.5" customHeight="1" spans="1:6">
      <c r="A23" s="14" t="s">
        <v>596</v>
      </c>
      <c r="B23" s="17">
        <v>2286</v>
      </c>
      <c r="C23" s="19">
        <v>2222</v>
      </c>
      <c r="D23" s="14" t="s">
        <v>587</v>
      </c>
      <c r="E23" s="17">
        <v>15987</v>
      </c>
      <c r="F23" s="20">
        <v>15672</v>
      </c>
    </row>
    <row r="24" ht="19.5" customHeight="1" spans="1:6">
      <c r="A24" s="14" t="s">
        <v>587</v>
      </c>
      <c r="B24" s="17">
        <v>4968</v>
      </c>
      <c r="C24" s="20">
        <v>4968</v>
      </c>
      <c r="D24" s="14" t="s">
        <v>574</v>
      </c>
      <c r="E24" s="25">
        <v>1</v>
      </c>
      <c r="F24" s="16" t="s">
        <v>68</v>
      </c>
    </row>
    <row r="25" ht="19.5" customHeight="1" spans="1:6">
      <c r="A25" s="14" t="s">
        <v>574</v>
      </c>
      <c r="B25" s="22">
        <v>28</v>
      </c>
      <c r="C25" s="23" t="s">
        <v>68</v>
      </c>
      <c r="D25" s="11" t="s">
        <v>597</v>
      </c>
      <c r="E25" s="12" t="s">
        <v>68</v>
      </c>
      <c r="F25" s="12" t="s">
        <v>68</v>
      </c>
    </row>
    <row r="26" ht="19.5" customHeight="1" spans="1:6">
      <c r="A26" s="11" t="s">
        <v>598</v>
      </c>
      <c r="B26" s="12" t="s">
        <v>68</v>
      </c>
      <c r="C26" s="13" t="s">
        <v>68</v>
      </c>
      <c r="D26" s="14" t="s">
        <v>575</v>
      </c>
      <c r="E26" s="17">
        <v>20970</v>
      </c>
      <c r="F26" s="19">
        <v>20943</v>
      </c>
    </row>
    <row r="27" ht="19.5" customHeight="1" spans="1:6">
      <c r="A27" s="14" t="s">
        <v>575</v>
      </c>
      <c r="B27" s="17">
        <v>25851</v>
      </c>
      <c r="C27" s="17">
        <f>C28+C29</f>
        <v>24921</v>
      </c>
      <c r="D27" s="14" t="s">
        <v>599</v>
      </c>
      <c r="E27" s="19">
        <v>20970</v>
      </c>
      <c r="F27" s="20">
        <v>20943</v>
      </c>
    </row>
    <row r="28" ht="19.5" customHeight="1" spans="1:6">
      <c r="A28" s="14" t="s">
        <v>595</v>
      </c>
      <c r="B28" s="17">
        <v>20721</v>
      </c>
      <c r="C28" s="19">
        <v>19798</v>
      </c>
      <c r="D28" s="14" t="s">
        <v>574</v>
      </c>
      <c r="E28" s="18">
        <v>0.5</v>
      </c>
      <c r="F28" s="12" t="s">
        <v>68</v>
      </c>
    </row>
    <row r="29" ht="19.5" customHeight="1" spans="1:6">
      <c r="A29" s="14" t="s">
        <v>600</v>
      </c>
      <c r="B29" s="17">
        <v>5130</v>
      </c>
      <c r="C29" s="19">
        <v>5123</v>
      </c>
      <c r="D29" s="14" t="s">
        <v>601</v>
      </c>
      <c r="E29" s="17">
        <v>25851</v>
      </c>
      <c r="F29" s="20">
        <v>24921</v>
      </c>
    </row>
    <row r="30" ht="19.5" customHeight="1" spans="1:6">
      <c r="A30" s="21" t="s">
        <v>587</v>
      </c>
      <c r="B30" s="20">
        <v>25651</v>
      </c>
      <c r="C30" s="20">
        <v>25651</v>
      </c>
      <c r="D30" s="21" t="s">
        <v>602</v>
      </c>
      <c r="E30" s="25">
        <v>60384</v>
      </c>
      <c r="F30" s="16" t="s">
        <v>68</v>
      </c>
    </row>
    <row r="31" ht="12.75" customHeight="1" spans="1:6">
      <c r="A31" s="30"/>
      <c r="B31" s="30"/>
      <c r="C31" s="30"/>
      <c r="D31" s="30"/>
      <c r="E31" s="31"/>
      <c r="F31" s="31" t="s">
        <v>603</v>
      </c>
    </row>
    <row r="32" ht="255" customHeight="1" spans="1:6">
      <c r="A32" s="32" t="s">
        <v>604</v>
      </c>
      <c r="B32" s="33"/>
      <c r="C32" s="33"/>
      <c r="D32" s="33"/>
      <c r="E32" s="34"/>
      <c r="F32" s="34"/>
    </row>
  </sheetData>
  <mergeCells count="2">
    <mergeCell ref="A1:F1"/>
    <mergeCell ref="A32:F32"/>
  </mergeCells>
  <printOptions horizontalCentered="1"/>
  <pageMargins left="1.18055555555556" right="1.18055555555556" top="1.18055555555556" bottom="1.18055555555556" header="0.511805555555556" footer="0.511805555555556"/>
  <pageSetup paperSize="9" scale="90" pageOrder="overThenDown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C22"/>
  <sheetViews>
    <sheetView showGridLines="0" workbookViewId="0">
      <selection activeCell="A1" sqref="A1"/>
    </sheetView>
  </sheetViews>
  <sheetFormatPr defaultColWidth="8" defaultRowHeight="14.25" outlineLevelCol="2"/>
  <cols>
    <col min="1" max="1" width="3.725" style="1"/>
    <col min="2" max="2" width="104.55" style="1"/>
    <col min="3" max="3" width="4.01666666666667" style="1"/>
  </cols>
  <sheetData>
    <row r="1" ht="43.5" customHeight="1" spans="2:3">
      <c r="B1" s="2" t="s">
        <v>25</v>
      </c>
      <c r="C1" s="229"/>
    </row>
    <row r="2" ht="17.25" customHeight="1" spans="2:3">
      <c r="B2" s="230"/>
      <c r="C2" s="136"/>
    </row>
    <row r="3" ht="21" customHeight="1" spans="2:3">
      <c r="B3" s="196" t="s">
        <v>26</v>
      </c>
      <c r="C3" s="231"/>
    </row>
    <row r="4" ht="21" customHeight="1" spans="2:3">
      <c r="B4" s="196" t="s">
        <v>27</v>
      </c>
      <c r="C4" s="56"/>
    </row>
    <row r="5" ht="21" customHeight="1" spans="2:3">
      <c r="B5" s="196" t="s">
        <v>28</v>
      </c>
      <c r="C5" s="231"/>
    </row>
    <row r="6" ht="21" customHeight="1" spans="2:3">
      <c r="B6" s="196" t="s">
        <v>29</v>
      </c>
      <c r="C6" s="56"/>
    </row>
    <row r="7" ht="21" customHeight="1" spans="2:3">
      <c r="B7" s="196" t="s">
        <v>30</v>
      </c>
      <c r="C7" s="231"/>
    </row>
    <row r="8" ht="21" customHeight="1" spans="2:3">
      <c r="B8" s="196" t="s">
        <v>31</v>
      </c>
      <c r="C8" s="231"/>
    </row>
    <row r="9" ht="21" customHeight="1" spans="2:3">
      <c r="B9" s="196" t="s">
        <v>32</v>
      </c>
      <c r="C9" s="231"/>
    </row>
    <row r="10" ht="21" customHeight="1" spans="2:3">
      <c r="B10" s="196" t="s">
        <v>33</v>
      </c>
      <c r="C10" s="231"/>
    </row>
    <row r="11" ht="21" customHeight="1" spans="2:3">
      <c r="B11" s="196" t="s">
        <v>34</v>
      </c>
      <c r="C11" s="56"/>
    </row>
    <row r="12" ht="21" customHeight="1" spans="2:3">
      <c r="B12" s="196" t="s">
        <v>35</v>
      </c>
      <c r="C12" s="56"/>
    </row>
    <row r="13" ht="21" customHeight="1" spans="2:3">
      <c r="B13" s="232" t="s">
        <v>36</v>
      </c>
      <c r="C13" s="233"/>
    </row>
    <row r="14" ht="21" customHeight="1" spans="2:3">
      <c r="B14" s="232" t="s">
        <v>37</v>
      </c>
      <c r="C14" s="233"/>
    </row>
    <row r="15" ht="21" customHeight="1" spans="2:3">
      <c r="B15" s="196" t="s">
        <v>38</v>
      </c>
      <c r="C15" s="231"/>
    </row>
    <row r="16" ht="21" customHeight="1" spans="2:3">
      <c r="B16" s="196" t="s">
        <v>39</v>
      </c>
      <c r="C16" s="231"/>
    </row>
    <row r="17" ht="21" customHeight="1" spans="2:3">
      <c r="B17" s="196" t="s">
        <v>40</v>
      </c>
      <c r="C17" s="231"/>
    </row>
    <row r="18" ht="21" customHeight="1" spans="2:3">
      <c r="B18" s="196" t="s">
        <v>41</v>
      </c>
      <c r="C18" s="231"/>
    </row>
    <row r="19" ht="21" customHeight="1" spans="2:3">
      <c r="B19" s="196" t="s">
        <v>42</v>
      </c>
      <c r="C19" s="231"/>
    </row>
    <row r="20" ht="21" customHeight="1" spans="2:3">
      <c r="B20" s="196" t="s">
        <v>43</v>
      </c>
      <c r="C20" s="231"/>
    </row>
    <row r="21" ht="21" customHeight="1" spans="2:3">
      <c r="B21" s="196" t="s">
        <v>44</v>
      </c>
      <c r="C21" s="56"/>
    </row>
    <row r="22" ht="21" customHeight="1" spans="2:3">
      <c r="B22" s="196" t="s">
        <v>45</v>
      </c>
      <c r="C22" s="231"/>
    </row>
  </sheetData>
  <printOptions horizontalCentered="1"/>
  <pageMargins left="0.786805555555556" right="0.786805555555556" top="0.786805555555556" bottom="0.786805555555556" header="0.511805555555556" footer="0.511805555555556"/>
  <pageSetup paperSize="9" pageOrder="overThenDown" orientation="landscape" errors="blank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2"/>
  <sheetViews>
    <sheetView showGridLines="0" workbookViewId="0">
      <pane topLeftCell="B8" activePane="bottomRight" state="frozen"/>
      <selection activeCell="A1" sqref="A1:S1"/>
    </sheetView>
  </sheetViews>
  <sheetFormatPr defaultColWidth="8" defaultRowHeight="14.25"/>
  <cols>
    <col min="1" max="1" width="29.825" style="1"/>
    <col min="2" max="19" width="20.3666666666667" style="1"/>
  </cols>
  <sheetData>
    <row r="1" ht="35.25" customHeight="1" spans="1:19">
      <c r="A1" s="2" t="s">
        <v>46</v>
      </c>
      <c r="B1" s="2"/>
      <c r="C1" s="2"/>
      <c r="D1" s="221"/>
      <c r="E1" s="2"/>
      <c r="F1" s="222"/>
      <c r="G1" s="22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customHeight="1" spans="1:19">
      <c r="A2" s="136"/>
      <c r="B2" s="136"/>
      <c r="C2" s="136"/>
      <c r="D2" s="4"/>
      <c r="E2" s="136"/>
      <c r="F2" s="56"/>
      <c r="G2" s="5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ht="22.5" customHeight="1" spans="1:19">
      <c r="A3" s="4"/>
      <c r="B3" s="4"/>
      <c r="C3" s="4"/>
      <c r="D3" s="4"/>
      <c r="E3" s="4"/>
      <c r="F3" s="56"/>
      <c r="G3" s="56"/>
      <c r="H3" s="4"/>
      <c r="I3" s="4"/>
      <c r="J3" s="5"/>
      <c r="K3" s="4"/>
      <c r="L3" s="4"/>
      <c r="M3" s="4"/>
      <c r="N3" s="4"/>
      <c r="O3" s="5"/>
      <c r="P3" s="5"/>
      <c r="Q3" s="5"/>
      <c r="R3" s="5"/>
      <c r="S3" s="5" t="s">
        <v>47</v>
      </c>
    </row>
    <row r="4" ht="22.5" customHeight="1" spans="1:19">
      <c r="A4" s="7" t="s">
        <v>48</v>
      </c>
      <c r="B4" s="69"/>
      <c r="C4" s="7"/>
      <c r="D4" s="7"/>
      <c r="E4" s="7"/>
      <c r="F4" s="57"/>
      <c r="G4" s="57"/>
      <c r="H4" s="7"/>
      <c r="I4" s="7"/>
      <c r="J4" s="8"/>
      <c r="K4" s="7"/>
      <c r="L4" s="7"/>
      <c r="M4" s="7"/>
      <c r="N4" s="7"/>
      <c r="O4" s="8"/>
      <c r="P4" s="8"/>
      <c r="Q4" s="8"/>
      <c r="R4" s="8"/>
      <c r="S4" s="8" t="s">
        <v>49</v>
      </c>
    </row>
    <row r="5" ht="22.5" customHeight="1" spans="1:19">
      <c r="A5" s="9" t="s">
        <v>50</v>
      </c>
      <c r="B5" s="9" t="s">
        <v>51</v>
      </c>
      <c r="C5" s="9"/>
      <c r="D5" s="9" t="s">
        <v>52</v>
      </c>
      <c r="E5" s="9"/>
      <c r="F5" s="9" t="s">
        <v>53</v>
      </c>
      <c r="G5" s="95"/>
      <c r="H5" s="223" t="s">
        <v>54</v>
      </c>
      <c r="I5" s="9"/>
      <c r="J5" s="9" t="s">
        <v>55</v>
      </c>
      <c r="K5" s="9"/>
      <c r="L5" s="9" t="s">
        <v>56</v>
      </c>
      <c r="M5" s="9"/>
      <c r="N5" s="9" t="s">
        <v>57</v>
      </c>
      <c r="O5" s="9"/>
      <c r="P5" s="9" t="s">
        <v>58</v>
      </c>
      <c r="Q5" s="9"/>
      <c r="R5" s="9" t="s">
        <v>59</v>
      </c>
      <c r="S5" s="9"/>
    </row>
    <row r="6" ht="22.5" customHeight="1" spans="1:19">
      <c r="A6" s="9"/>
      <c r="B6" s="9" t="s">
        <v>60</v>
      </c>
      <c r="C6" s="9" t="s">
        <v>61</v>
      </c>
      <c r="D6" s="70" t="s">
        <v>60</v>
      </c>
      <c r="E6" s="70" t="s">
        <v>61</v>
      </c>
      <c r="F6" s="70" t="s">
        <v>60</v>
      </c>
      <c r="G6" s="92" t="s">
        <v>61</v>
      </c>
      <c r="H6" s="224" t="s">
        <v>60</v>
      </c>
      <c r="I6" s="70" t="s">
        <v>61</v>
      </c>
      <c r="J6" s="9" t="s">
        <v>60</v>
      </c>
      <c r="K6" s="9" t="s">
        <v>61</v>
      </c>
      <c r="L6" s="9" t="s">
        <v>60</v>
      </c>
      <c r="M6" s="9" t="s">
        <v>61</v>
      </c>
      <c r="N6" s="9" t="s">
        <v>60</v>
      </c>
      <c r="O6" s="9" t="s">
        <v>61</v>
      </c>
      <c r="P6" s="9" t="s">
        <v>60</v>
      </c>
      <c r="Q6" s="9" t="s">
        <v>61</v>
      </c>
      <c r="R6" s="9" t="s">
        <v>60</v>
      </c>
      <c r="S6" s="9" t="s">
        <v>61</v>
      </c>
    </row>
    <row r="7" ht="22.5" customHeight="1" spans="1:19">
      <c r="A7" s="14" t="s">
        <v>62</v>
      </c>
      <c r="B7" s="63">
        <f>D7+F7+H7+J7+L7+N7+P7+R7</f>
        <v>193998856.09</v>
      </c>
      <c r="C7" s="63">
        <f>E7+G7+I7+K7+M7+O7+Q7+S7</f>
        <v>182403346.47</v>
      </c>
      <c r="D7" s="63">
        <f t="shared" ref="D7:I7" si="0">D8+D9+D10+D11+D14+D15</f>
        <v>2679025.54</v>
      </c>
      <c r="E7" s="63">
        <f t="shared" si="0"/>
        <v>5078736.74</v>
      </c>
      <c r="F7" s="63">
        <f t="shared" si="0"/>
        <v>155524140.05</v>
      </c>
      <c r="G7" s="15">
        <f t="shared" si="0"/>
        <v>170612010.13</v>
      </c>
      <c r="H7" s="225">
        <f t="shared" si="0"/>
        <v>848648.9</v>
      </c>
      <c r="I7" s="63">
        <f t="shared" si="0"/>
        <v>661358.21</v>
      </c>
      <c r="J7" s="63">
        <f t="shared" ref="J7:S7" si="1">J8+J9+J10+J11+J14</f>
        <v>833060.7</v>
      </c>
      <c r="K7" s="63">
        <f t="shared" si="1"/>
        <v>404958.15</v>
      </c>
      <c r="L7" s="63">
        <f t="shared" si="1"/>
        <v>29232361.96</v>
      </c>
      <c r="M7" s="63">
        <f t="shared" si="1"/>
        <v>2881573.06</v>
      </c>
      <c r="N7" s="63">
        <f t="shared" si="1"/>
        <v>591255.03</v>
      </c>
      <c r="O7" s="63">
        <f t="shared" si="1"/>
        <v>739429.27</v>
      </c>
      <c r="P7" s="63">
        <f t="shared" si="1"/>
        <v>930033.64</v>
      </c>
      <c r="Q7" s="63">
        <f t="shared" si="1"/>
        <v>595964.06</v>
      </c>
      <c r="R7" s="63">
        <f t="shared" si="1"/>
        <v>3360330.27</v>
      </c>
      <c r="S7" s="63">
        <f t="shared" si="1"/>
        <v>1429316.85</v>
      </c>
    </row>
    <row r="8" ht="22.5" customHeight="1" spans="1:19">
      <c r="A8" s="14" t="s">
        <v>63</v>
      </c>
      <c r="B8" s="63">
        <f>D8+F8+H8+J8+L8+N8+P8+R8</f>
        <v>0</v>
      </c>
      <c r="C8" s="63">
        <f>E8+G8+I8+K8+M8+O8+Q8+S8</f>
        <v>0</v>
      </c>
      <c r="D8" s="61">
        <v>0</v>
      </c>
      <c r="E8" s="61">
        <v>0</v>
      </c>
      <c r="F8" s="61">
        <v>0</v>
      </c>
      <c r="G8" s="18">
        <v>0</v>
      </c>
      <c r="H8" s="226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</row>
    <row r="9" ht="22.5" customHeight="1" spans="1:19">
      <c r="A9" s="14" t="s">
        <v>64</v>
      </c>
      <c r="B9" s="63">
        <f>D9+F9+H9+J9+L9+N9+P9+R9</f>
        <v>13016315.21</v>
      </c>
      <c r="C9" s="63">
        <f>E9+G9+I9+K9+M9+O9+Q9+S9</f>
        <v>8491612.53</v>
      </c>
      <c r="D9" s="61">
        <v>2679025.54</v>
      </c>
      <c r="E9" s="61">
        <v>5078736.74</v>
      </c>
      <c r="F9" s="61">
        <v>0</v>
      </c>
      <c r="G9" s="18">
        <v>0</v>
      </c>
      <c r="H9" s="226">
        <v>21757</v>
      </c>
      <c r="I9" s="61">
        <v>0</v>
      </c>
      <c r="J9" s="61">
        <v>723067.11</v>
      </c>
      <c r="K9" s="61">
        <v>404958.15</v>
      </c>
      <c r="L9" s="61">
        <v>4710846.62</v>
      </c>
      <c r="M9" s="61">
        <v>243207.46</v>
      </c>
      <c r="N9" s="61">
        <v>591255.03</v>
      </c>
      <c r="O9" s="61">
        <v>739429.27</v>
      </c>
      <c r="P9" s="61">
        <v>930033.64</v>
      </c>
      <c r="Q9" s="61">
        <v>595964.06</v>
      </c>
      <c r="R9" s="61">
        <v>3360330.27</v>
      </c>
      <c r="S9" s="61">
        <v>1429316.85</v>
      </c>
    </row>
    <row r="10" ht="22.5" customHeight="1" spans="1:19">
      <c r="A10" s="14" t="s">
        <v>65</v>
      </c>
      <c r="B10" s="63">
        <f>D10+F10+H10+J10+L10+N10+P10+R10</f>
        <v>180667247.29</v>
      </c>
      <c r="C10" s="63">
        <f>E10+G10+I10+K10+M10+O10+Q10+S10</f>
        <v>173706433.94</v>
      </c>
      <c r="D10" s="61">
        <v>0</v>
      </c>
      <c r="E10" s="61">
        <v>0</v>
      </c>
      <c r="F10" s="61">
        <v>155524140.05</v>
      </c>
      <c r="G10" s="18">
        <v>170612010.13</v>
      </c>
      <c r="H10" s="226">
        <v>826891.9</v>
      </c>
      <c r="I10" s="61">
        <v>661358.21</v>
      </c>
      <c r="J10" s="61">
        <v>0</v>
      </c>
      <c r="K10" s="61">
        <v>0</v>
      </c>
      <c r="L10" s="61">
        <v>24316215.34</v>
      </c>
      <c r="M10" s="61">
        <v>2433065.6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</row>
    <row r="11" ht="22.5" customHeight="1" spans="1:19">
      <c r="A11" s="14" t="s">
        <v>66</v>
      </c>
      <c r="B11" s="63">
        <f>D11+F11+H11+J11+L11+N11+P11+R11</f>
        <v>315293.59</v>
      </c>
      <c r="C11" s="63">
        <f>E11+G11+I11+K11+M11+O11+Q11+S11</f>
        <v>205300</v>
      </c>
      <c r="D11" s="61">
        <v>0</v>
      </c>
      <c r="E11" s="61">
        <v>0</v>
      </c>
      <c r="F11" s="61">
        <v>0</v>
      </c>
      <c r="G11" s="18">
        <v>0</v>
      </c>
      <c r="H11" s="226">
        <v>0</v>
      </c>
      <c r="I11" s="61">
        <v>0</v>
      </c>
      <c r="J11" s="61">
        <v>109993.59</v>
      </c>
      <c r="K11" s="61">
        <v>0</v>
      </c>
      <c r="L11" s="61">
        <v>205300</v>
      </c>
      <c r="M11" s="61">
        <v>205300</v>
      </c>
      <c r="N11" s="61">
        <v>0</v>
      </c>
      <c r="O11" s="61">
        <v>0</v>
      </c>
      <c r="P11" s="61">
        <v>0</v>
      </c>
      <c r="Q11" s="61">
        <v>0</v>
      </c>
      <c r="R11" s="61">
        <v>0</v>
      </c>
      <c r="S11" s="61">
        <v>0</v>
      </c>
    </row>
    <row r="12" ht="22.5" customHeight="1" spans="1:19">
      <c r="A12" s="60" t="s">
        <v>67</v>
      </c>
      <c r="B12" s="63">
        <f>D12+H12+F12</f>
        <v>0</v>
      </c>
      <c r="C12" s="63">
        <f>E12+I12+G12</f>
        <v>0</v>
      </c>
      <c r="D12" s="61">
        <v>0</v>
      </c>
      <c r="E12" s="61">
        <v>0</v>
      </c>
      <c r="F12" s="61">
        <v>0</v>
      </c>
      <c r="G12" s="18">
        <v>0</v>
      </c>
      <c r="H12" s="227">
        <v>0</v>
      </c>
      <c r="I12" s="128">
        <v>0</v>
      </c>
      <c r="J12" s="9" t="s">
        <v>68</v>
      </c>
      <c r="K12" s="9" t="s">
        <v>68</v>
      </c>
      <c r="L12" s="9" t="s">
        <v>68</v>
      </c>
      <c r="M12" s="9" t="s">
        <v>68</v>
      </c>
      <c r="N12" s="9" t="s">
        <v>68</v>
      </c>
      <c r="O12" s="9" t="s">
        <v>68</v>
      </c>
      <c r="P12" s="9" t="s">
        <v>68</v>
      </c>
      <c r="Q12" s="9" t="s">
        <v>68</v>
      </c>
      <c r="R12" s="9" t="s">
        <v>68</v>
      </c>
      <c r="S12" s="9" t="s">
        <v>68</v>
      </c>
    </row>
    <row r="13" ht="22.5" customHeight="1" spans="1:19">
      <c r="A13" s="60" t="s">
        <v>69</v>
      </c>
      <c r="B13" s="63">
        <f>J13+L13</f>
        <v>0</v>
      </c>
      <c r="C13" s="63">
        <f>K13+M13</f>
        <v>0</v>
      </c>
      <c r="D13" s="9" t="s">
        <v>68</v>
      </c>
      <c r="E13" s="9" t="s">
        <v>68</v>
      </c>
      <c r="F13" s="9" t="s">
        <v>68</v>
      </c>
      <c r="G13" s="9" t="s">
        <v>68</v>
      </c>
      <c r="H13" s="9" t="s">
        <v>68</v>
      </c>
      <c r="I13" s="9" t="s">
        <v>68</v>
      </c>
      <c r="J13" s="61">
        <v>0</v>
      </c>
      <c r="K13" s="61">
        <v>0</v>
      </c>
      <c r="L13" s="61">
        <v>0</v>
      </c>
      <c r="M13" s="61">
        <v>0</v>
      </c>
      <c r="N13" s="9" t="s">
        <v>68</v>
      </c>
      <c r="O13" s="9" t="s">
        <v>68</v>
      </c>
      <c r="P13" s="9" t="s">
        <v>68</v>
      </c>
      <c r="Q13" s="9" t="s">
        <v>68</v>
      </c>
      <c r="R13" s="9" t="s">
        <v>68</v>
      </c>
      <c r="S13" s="9" t="s">
        <v>68</v>
      </c>
    </row>
    <row r="14" ht="22.5" customHeight="1" spans="1:19">
      <c r="A14" s="14" t="s">
        <v>70</v>
      </c>
      <c r="B14" s="63">
        <f>D14+F14+H14+J14+L14+N14+P14+R14</f>
        <v>0</v>
      </c>
      <c r="C14" s="63">
        <f>E14+G14+I14+K14+M14+O14+Q14+S14</f>
        <v>0</v>
      </c>
      <c r="D14" s="61">
        <v>0</v>
      </c>
      <c r="E14" s="61">
        <v>0</v>
      </c>
      <c r="F14" s="61">
        <v>0</v>
      </c>
      <c r="G14" s="18">
        <v>0</v>
      </c>
      <c r="H14" s="226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</row>
    <row r="15" ht="22.5" customHeight="1" spans="1:19">
      <c r="A15" s="60" t="s">
        <v>71</v>
      </c>
      <c r="B15" s="63">
        <f>D15+F15+H15</f>
        <v>0</v>
      </c>
      <c r="C15" s="63">
        <f>E15+G15+I15</f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9" t="s">
        <v>68</v>
      </c>
      <c r="K15" s="9" t="s">
        <v>68</v>
      </c>
      <c r="L15" s="9" t="s">
        <v>68</v>
      </c>
      <c r="M15" s="9" t="s">
        <v>68</v>
      </c>
      <c r="N15" s="9" t="s">
        <v>68</v>
      </c>
      <c r="O15" s="9" t="s">
        <v>68</v>
      </c>
      <c r="P15" s="9" t="s">
        <v>68</v>
      </c>
      <c r="Q15" s="9" t="s">
        <v>68</v>
      </c>
      <c r="R15" s="9" t="s">
        <v>68</v>
      </c>
      <c r="S15" s="9" t="s">
        <v>68</v>
      </c>
    </row>
    <row r="16" ht="22.5" customHeight="1" spans="1:19">
      <c r="A16" s="14" t="s">
        <v>72</v>
      </c>
      <c r="B16" s="63">
        <f>D16+F16+H16+J16+L16+N16+P16+R16</f>
        <v>38405812.51</v>
      </c>
      <c r="C16" s="63">
        <f>E16+G16+I16+K16+M16+O16+Q16+S16</f>
        <v>5890</v>
      </c>
      <c r="D16" s="63">
        <f t="shared" ref="D16:S16" si="2">D17+D18</f>
        <v>0</v>
      </c>
      <c r="E16" s="63">
        <f t="shared" si="2"/>
        <v>0</v>
      </c>
      <c r="F16" s="63">
        <f t="shared" si="2"/>
        <v>0</v>
      </c>
      <c r="G16" s="15">
        <f t="shared" si="2"/>
        <v>0</v>
      </c>
      <c r="H16" s="225">
        <f t="shared" si="2"/>
        <v>24269682.24</v>
      </c>
      <c r="I16" s="63">
        <f t="shared" si="2"/>
        <v>0</v>
      </c>
      <c r="J16" s="63">
        <f t="shared" si="2"/>
        <v>-2479.73</v>
      </c>
      <c r="K16" s="63">
        <f t="shared" si="2"/>
        <v>0</v>
      </c>
      <c r="L16" s="63">
        <f t="shared" si="2"/>
        <v>14138610</v>
      </c>
      <c r="M16" s="63">
        <f t="shared" si="2"/>
        <v>5890</v>
      </c>
      <c r="N16" s="63">
        <f t="shared" si="2"/>
        <v>0</v>
      </c>
      <c r="O16" s="63">
        <f t="shared" si="2"/>
        <v>0</v>
      </c>
      <c r="P16" s="63">
        <f t="shared" si="2"/>
        <v>0</v>
      </c>
      <c r="Q16" s="63">
        <f t="shared" si="2"/>
        <v>0</v>
      </c>
      <c r="R16" s="63">
        <f t="shared" si="2"/>
        <v>0</v>
      </c>
      <c r="S16" s="63">
        <f t="shared" si="2"/>
        <v>0</v>
      </c>
    </row>
    <row r="17" ht="22.5" customHeight="1" spans="1:19">
      <c r="A17" s="14" t="s">
        <v>73</v>
      </c>
      <c r="B17" s="63">
        <f>D17+F17+H17+J17+L17+N17+P17+R17</f>
        <v>0</v>
      </c>
      <c r="C17" s="63">
        <f>E17+G17+I17+K17+M17+O17+Q17+S17</f>
        <v>0</v>
      </c>
      <c r="D17" s="61">
        <v>0</v>
      </c>
      <c r="E17" s="61">
        <v>0</v>
      </c>
      <c r="F17" s="61">
        <v>0</v>
      </c>
      <c r="G17" s="18">
        <v>0</v>
      </c>
      <c r="H17" s="226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</row>
    <row r="18" ht="22.5" customHeight="1" spans="1:19">
      <c r="A18" s="14" t="s">
        <v>74</v>
      </c>
      <c r="B18" s="63">
        <f>D18+F18+H18+J18+L18+N18+P18+R18</f>
        <v>38405812.51</v>
      </c>
      <c r="C18" s="63">
        <f>E18+G18+I18+K18+M18+O18+Q18+S18</f>
        <v>5890</v>
      </c>
      <c r="D18" s="61">
        <v>0</v>
      </c>
      <c r="E18" s="61">
        <v>0</v>
      </c>
      <c r="F18" s="61">
        <v>0</v>
      </c>
      <c r="G18" s="18">
        <v>0</v>
      </c>
      <c r="H18" s="226">
        <v>24269682.24</v>
      </c>
      <c r="I18" s="61">
        <v>0</v>
      </c>
      <c r="J18" s="61">
        <v>-2479.73</v>
      </c>
      <c r="K18" s="61">
        <v>0</v>
      </c>
      <c r="L18" s="61">
        <v>14138610</v>
      </c>
      <c r="M18" s="61">
        <v>5890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</row>
    <row r="19" ht="22.5" customHeight="1" spans="1:19">
      <c r="A19" s="60" t="s">
        <v>75</v>
      </c>
      <c r="B19" s="63">
        <f>D19+F19+H19</f>
        <v>0</v>
      </c>
      <c r="C19" s="63">
        <f>E19+G19+I19</f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9" t="s">
        <v>68</v>
      </c>
      <c r="K19" s="9" t="s">
        <v>68</v>
      </c>
      <c r="L19" s="9" t="s">
        <v>68</v>
      </c>
      <c r="M19" s="9" t="s">
        <v>68</v>
      </c>
      <c r="N19" s="9" t="s">
        <v>68</v>
      </c>
      <c r="O19" s="9" t="s">
        <v>68</v>
      </c>
      <c r="P19" s="9" t="s">
        <v>68</v>
      </c>
      <c r="Q19" s="9" t="s">
        <v>68</v>
      </c>
      <c r="R19" s="9" t="s">
        <v>68</v>
      </c>
      <c r="S19" s="9" t="s">
        <v>68</v>
      </c>
    </row>
    <row r="20" ht="22.5" customHeight="1" spans="1:19">
      <c r="A20" s="60" t="s">
        <v>76</v>
      </c>
      <c r="B20" s="63">
        <f>J20+L20</f>
        <v>0</v>
      </c>
      <c r="C20" s="63">
        <f>K20+M20</f>
        <v>0</v>
      </c>
      <c r="D20" s="9" t="s">
        <v>68</v>
      </c>
      <c r="E20" s="9" t="s">
        <v>68</v>
      </c>
      <c r="F20" s="9" t="s">
        <v>68</v>
      </c>
      <c r="G20" s="9" t="s">
        <v>68</v>
      </c>
      <c r="H20" s="9" t="s">
        <v>68</v>
      </c>
      <c r="I20" s="9" t="s">
        <v>68</v>
      </c>
      <c r="J20" s="61">
        <v>0</v>
      </c>
      <c r="K20" s="61">
        <v>0</v>
      </c>
      <c r="L20" s="61">
        <v>0</v>
      </c>
      <c r="M20" s="61">
        <v>0</v>
      </c>
      <c r="N20" s="9" t="s">
        <v>68</v>
      </c>
      <c r="O20" s="9" t="s">
        <v>68</v>
      </c>
      <c r="P20" s="9" t="s">
        <v>68</v>
      </c>
      <c r="Q20" s="9" t="s">
        <v>68</v>
      </c>
      <c r="R20" s="9" t="s">
        <v>68</v>
      </c>
      <c r="S20" s="9" t="s">
        <v>68</v>
      </c>
    </row>
    <row r="21" ht="22.5" customHeight="1" spans="1:19">
      <c r="A21" s="14" t="s">
        <v>77</v>
      </c>
      <c r="B21" s="63">
        <f>D21+F21+H21+J21+L21+N21+P21+R21</f>
        <v>155593043.58</v>
      </c>
      <c r="C21" s="63">
        <f>E21+G21+I21+K21+M21+O21+Q21+S21</f>
        <v>182397456.47</v>
      </c>
      <c r="D21" s="63">
        <f t="shared" ref="D21:S21" si="3">D7-D16</f>
        <v>2679025.54</v>
      </c>
      <c r="E21" s="63">
        <f t="shared" si="3"/>
        <v>5078736.74</v>
      </c>
      <c r="F21" s="26">
        <f t="shared" si="3"/>
        <v>155524140.05</v>
      </c>
      <c r="G21" s="22">
        <f t="shared" si="3"/>
        <v>170612010.13</v>
      </c>
      <c r="H21" s="225">
        <f t="shared" si="3"/>
        <v>-23421033.34</v>
      </c>
      <c r="I21" s="63">
        <f t="shared" si="3"/>
        <v>661358.21</v>
      </c>
      <c r="J21" s="63">
        <f t="shared" si="3"/>
        <v>835540.43</v>
      </c>
      <c r="K21" s="63">
        <f t="shared" si="3"/>
        <v>404958.15</v>
      </c>
      <c r="L21" s="63">
        <f t="shared" si="3"/>
        <v>15093751.96</v>
      </c>
      <c r="M21" s="63">
        <f t="shared" si="3"/>
        <v>2875683.06</v>
      </c>
      <c r="N21" s="63">
        <f t="shared" si="3"/>
        <v>591255.03</v>
      </c>
      <c r="O21" s="63">
        <f t="shared" si="3"/>
        <v>739429.27</v>
      </c>
      <c r="P21" s="63">
        <f t="shared" si="3"/>
        <v>930033.64</v>
      </c>
      <c r="Q21" s="63">
        <f t="shared" si="3"/>
        <v>595964.06</v>
      </c>
      <c r="R21" s="63">
        <f t="shared" si="3"/>
        <v>3360330.27</v>
      </c>
      <c r="S21" s="63">
        <f t="shared" si="3"/>
        <v>1429316.85</v>
      </c>
    </row>
    <row r="22" ht="22.5" customHeight="1" spans="1:19">
      <c r="A22" s="4"/>
      <c r="B22" s="4"/>
      <c r="C22" s="4"/>
      <c r="D22" s="4"/>
      <c r="E22" s="4"/>
      <c r="F22" s="159"/>
      <c r="G22" s="159"/>
      <c r="H22" s="4"/>
      <c r="I22" s="4"/>
      <c r="J22" s="4"/>
      <c r="K22" s="4"/>
      <c r="L22" s="4"/>
      <c r="M22" s="4"/>
      <c r="N22" s="4"/>
      <c r="O22" s="228"/>
      <c r="P22" s="228"/>
      <c r="Q22" s="228"/>
      <c r="R22" s="228"/>
      <c r="S22" s="228" t="s">
        <v>78</v>
      </c>
    </row>
  </sheetData>
  <mergeCells count="11">
    <mergeCell ref="A1:S1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A5:A6"/>
  </mergeCells>
  <printOptions horizontalCentered="1"/>
  <pageMargins left="0.786805555555556" right="0.786805555555556" top="0.786805555555556" bottom="0.393055555555556" header="0.511805555555556" footer="0.511805555555556"/>
  <pageSetup paperSize="9" scale="95" pageOrder="overThenDown" orientation="landscape" errors="blank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3"/>
  <sheetViews>
    <sheetView showZeros="0" workbookViewId="0">
      <pane topLeftCell="E12" activePane="bottomRight" state="frozen"/>
      <selection activeCell="A1" sqref="A1"/>
    </sheetView>
  </sheetViews>
  <sheetFormatPr defaultColWidth="8" defaultRowHeight="14.25"/>
  <cols>
    <col min="1" max="1" width="41.7333333333333" style="1"/>
    <col min="2" max="10" width="21.6583333333333" style="1"/>
  </cols>
  <sheetData>
    <row r="1" ht="13.5" customHeight="1" spans="1:10">
      <c r="A1" s="209"/>
      <c r="B1" s="56"/>
      <c r="C1" s="56"/>
      <c r="D1" s="56"/>
      <c r="E1" s="56"/>
      <c r="F1" s="56"/>
      <c r="G1" s="56"/>
      <c r="H1" s="56"/>
      <c r="I1" s="56"/>
      <c r="J1" s="56"/>
    </row>
    <row r="2" ht="31.5" customHeight="1" spans="1:10">
      <c r="A2" s="2" t="s">
        <v>79</v>
      </c>
      <c r="B2" s="2"/>
      <c r="C2" s="2"/>
      <c r="D2" s="2"/>
      <c r="E2" s="2"/>
      <c r="F2" s="2"/>
      <c r="G2" s="2"/>
      <c r="H2" s="2"/>
      <c r="I2" s="2"/>
      <c r="J2" s="2"/>
    </row>
    <row r="3" ht="22.5" customHeight="1" spans="1:10">
      <c r="A3" s="210"/>
      <c r="B3" s="210"/>
      <c r="C3" s="210"/>
      <c r="D3" s="210"/>
      <c r="E3" s="210"/>
      <c r="F3" s="211"/>
      <c r="G3" s="211"/>
      <c r="H3" s="211"/>
      <c r="I3" s="211"/>
      <c r="J3" s="37" t="s">
        <v>80</v>
      </c>
    </row>
    <row r="4" ht="22.5" customHeight="1" spans="1:10">
      <c r="A4" s="7" t="s">
        <v>48</v>
      </c>
      <c r="B4" s="212"/>
      <c r="C4" s="212"/>
      <c r="D4" s="212"/>
      <c r="E4" s="213"/>
      <c r="F4" s="213"/>
      <c r="G4" s="213"/>
      <c r="H4" s="213"/>
      <c r="I4" s="213"/>
      <c r="J4" s="8" t="s">
        <v>49</v>
      </c>
    </row>
    <row r="5" ht="33.75" customHeight="1" spans="1:10">
      <c r="A5" s="9" t="s">
        <v>81</v>
      </c>
      <c r="B5" s="70" t="s">
        <v>82</v>
      </c>
      <c r="C5" s="214" t="s">
        <v>83</v>
      </c>
      <c r="D5" s="70" t="s">
        <v>84</v>
      </c>
      <c r="E5" s="70" t="s">
        <v>85</v>
      </c>
      <c r="F5" s="70" t="s">
        <v>86</v>
      </c>
      <c r="G5" s="70" t="s">
        <v>56</v>
      </c>
      <c r="H5" s="70" t="s">
        <v>57</v>
      </c>
      <c r="I5" s="70" t="s">
        <v>58</v>
      </c>
      <c r="J5" s="70" t="s">
        <v>59</v>
      </c>
    </row>
    <row r="6" ht="22.5" customHeight="1" spans="1:10">
      <c r="A6" s="215" t="s">
        <v>87</v>
      </c>
      <c r="B6" s="172">
        <f>SUM(C6:J6)</f>
        <v>1045455228.67</v>
      </c>
      <c r="C6" s="172">
        <v>497127655.08</v>
      </c>
      <c r="D6" s="172">
        <v>38795171.58</v>
      </c>
      <c r="E6" s="172">
        <v>167123490.24</v>
      </c>
      <c r="F6" s="172">
        <v>217002233.97</v>
      </c>
      <c r="G6" s="172">
        <v>84915967.54</v>
      </c>
      <c r="H6" s="172">
        <v>16617938.29</v>
      </c>
      <c r="I6" s="172">
        <v>12715037.32</v>
      </c>
      <c r="J6" s="172">
        <v>11157734.65</v>
      </c>
    </row>
    <row r="7" ht="22.5" customHeight="1" spans="1:10">
      <c r="A7" s="126" t="s">
        <v>88</v>
      </c>
      <c r="B7" s="172">
        <f>SUM(C7:J7)</f>
        <v>524347039.6</v>
      </c>
      <c r="C7" s="172">
        <v>195703554.28</v>
      </c>
      <c r="D7" s="172">
        <v>15426900</v>
      </c>
      <c r="E7" s="172">
        <v>102269030.25</v>
      </c>
      <c r="F7" s="172">
        <v>150711502.32</v>
      </c>
      <c r="G7" s="172">
        <v>39788860</v>
      </c>
      <c r="H7" s="172">
        <v>6922681.07</v>
      </c>
      <c r="I7" s="172">
        <v>8199622.57</v>
      </c>
      <c r="J7" s="172">
        <v>5324889.11</v>
      </c>
    </row>
    <row r="8" ht="22.5" customHeight="1" spans="1:10">
      <c r="A8" s="126" t="s">
        <v>89</v>
      </c>
      <c r="B8" s="172">
        <f>SUM(C8:J8)</f>
        <v>3392186.34</v>
      </c>
      <c r="C8" s="172">
        <v>265943.8</v>
      </c>
      <c r="D8" s="172">
        <v>2716740.52</v>
      </c>
      <c r="E8" s="172">
        <v>164518.93</v>
      </c>
      <c r="F8" s="172">
        <v>146581.61</v>
      </c>
      <c r="G8" s="172">
        <v>62537.65</v>
      </c>
      <c r="H8" s="172">
        <v>9862.13</v>
      </c>
      <c r="I8" s="172">
        <v>10572.92</v>
      </c>
      <c r="J8" s="172">
        <v>15428.78</v>
      </c>
    </row>
    <row r="9" ht="22.5" customHeight="1" spans="1:10">
      <c r="A9" s="14" t="s">
        <v>90</v>
      </c>
      <c r="B9" s="172">
        <f>SUM(C9:J9)</f>
        <v>87546098.25</v>
      </c>
      <c r="C9" s="172">
        <v>0</v>
      </c>
      <c r="D9" s="172">
        <v>20627264.32</v>
      </c>
      <c r="E9" s="172">
        <v>51828783.93</v>
      </c>
      <c r="F9" s="216">
        <v>0</v>
      </c>
      <c r="G9" s="216">
        <v>15090050</v>
      </c>
      <c r="H9" s="216">
        <v>0</v>
      </c>
      <c r="I9" s="216">
        <v>0</v>
      </c>
      <c r="J9" s="216">
        <v>0</v>
      </c>
    </row>
    <row r="10" ht="22.5" customHeight="1" spans="1:10">
      <c r="A10" s="14" t="s">
        <v>91</v>
      </c>
      <c r="B10" s="172">
        <f>SUM(C10:E10)</f>
        <v>0</v>
      </c>
      <c r="C10" s="172">
        <v>0</v>
      </c>
      <c r="D10" s="172">
        <v>0</v>
      </c>
      <c r="E10" s="217">
        <v>0</v>
      </c>
      <c r="F10" s="74" t="s">
        <v>68</v>
      </c>
      <c r="G10" s="74" t="s">
        <v>68</v>
      </c>
      <c r="H10" s="74" t="s">
        <v>68</v>
      </c>
      <c r="I10" s="74" t="s">
        <v>68</v>
      </c>
      <c r="J10" s="74" t="s">
        <v>68</v>
      </c>
    </row>
    <row r="11" ht="22.5" customHeight="1" spans="1:10">
      <c r="A11" s="14" t="s">
        <v>92</v>
      </c>
      <c r="B11" s="172">
        <f>SUM(C11:J11)</f>
        <v>8167184.48</v>
      </c>
      <c r="C11" s="172">
        <v>7335258.59</v>
      </c>
      <c r="D11" s="172">
        <v>0</v>
      </c>
      <c r="E11" s="172">
        <v>381157.13</v>
      </c>
      <c r="F11" s="218">
        <v>343115.08</v>
      </c>
      <c r="G11" s="219">
        <v>0</v>
      </c>
      <c r="H11" s="219">
        <v>35395.09</v>
      </c>
      <c r="I11" s="218">
        <v>54841.83</v>
      </c>
      <c r="J11" s="219">
        <v>17416.76</v>
      </c>
    </row>
    <row r="12" ht="22.5" customHeight="1" spans="1:10">
      <c r="A12" s="14" t="s">
        <v>93</v>
      </c>
      <c r="B12" s="172">
        <f>C12+D12+E12+F12+I12</f>
        <v>6239772.68</v>
      </c>
      <c r="C12" s="172">
        <v>6092898.41</v>
      </c>
      <c r="D12" s="216">
        <v>24266.74</v>
      </c>
      <c r="E12" s="216">
        <v>0</v>
      </c>
      <c r="F12" s="220">
        <v>122607.53</v>
      </c>
      <c r="G12" s="74" t="s">
        <v>68</v>
      </c>
      <c r="H12" s="112" t="s">
        <v>68</v>
      </c>
      <c r="I12" s="220">
        <v>0</v>
      </c>
      <c r="J12" s="74" t="s">
        <v>68</v>
      </c>
    </row>
    <row r="13" ht="22.5" customHeight="1" spans="1:10">
      <c r="A13" s="14" t="s">
        <v>94</v>
      </c>
      <c r="B13" s="172">
        <f>C13</f>
        <v>0</v>
      </c>
      <c r="C13" s="217">
        <v>0</v>
      </c>
      <c r="D13" s="74" t="s">
        <v>68</v>
      </c>
      <c r="E13" s="74" t="s">
        <v>68</v>
      </c>
      <c r="F13" s="74" t="s">
        <v>68</v>
      </c>
      <c r="G13" s="74" t="s">
        <v>68</v>
      </c>
      <c r="H13" s="74" t="s">
        <v>68</v>
      </c>
      <c r="I13" s="74" t="s">
        <v>68</v>
      </c>
      <c r="J13" s="74" t="s">
        <v>68</v>
      </c>
    </row>
    <row r="14" ht="22.5" customHeight="1" spans="1:10">
      <c r="A14" s="14" t="s">
        <v>95</v>
      </c>
      <c r="B14" s="172">
        <f>C14</f>
        <v>0</v>
      </c>
      <c r="C14" s="217">
        <v>0</v>
      </c>
      <c r="D14" s="105" t="s">
        <v>68</v>
      </c>
      <c r="E14" s="105" t="s">
        <v>68</v>
      </c>
      <c r="F14" s="105" t="s">
        <v>68</v>
      </c>
      <c r="G14" s="105" t="s">
        <v>68</v>
      </c>
      <c r="H14" s="105" t="s">
        <v>68</v>
      </c>
      <c r="I14" s="105" t="s">
        <v>68</v>
      </c>
      <c r="J14" s="105" t="s">
        <v>68</v>
      </c>
    </row>
    <row r="15" ht="22.5" customHeight="1" spans="1:10">
      <c r="A15" s="126" t="s">
        <v>96</v>
      </c>
      <c r="B15" s="172">
        <f>SUM(C15:J15)</f>
        <v>1018650815.78</v>
      </c>
      <c r="C15" s="172">
        <v>494727943.88</v>
      </c>
      <c r="D15" s="172">
        <v>23707301.5</v>
      </c>
      <c r="E15" s="172">
        <v>143041098.69</v>
      </c>
      <c r="F15" s="172">
        <v>217432816.25</v>
      </c>
      <c r="G15" s="172">
        <v>97134036.44</v>
      </c>
      <c r="H15" s="172">
        <v>16469764.05</v>
      </c>
      <c r="I15" s="172">
        <v>13049106.9</v>
      </c>
      <c r="J15" s="172">
        <v>13088748.07</v>
      </c>
    </row>
    <row r="16" ht="22.5" customHeight="1" spans="1:10">
      <c r="A16" s="126" t="s">
        <v>97</v>
      </c>
      <c r="B16" s="172">
        <f>SUM(C16:J16)</f>
        <v>580972164.46</v>
      </c>
      <c r="C16" s="172">
        <v>283458831.53</v>
      </c>
      <c r="D16" s="172">
        <v>23624080.99</v>
      </c>
      <c r="E16" s="172">
        <v>143041098.69</v>
      </c>
      <c r="F16" s="172">
        <v>65977190.18</v>
      </c>
      <c r="G16" s="172">
        <v>42902754.31</v>
      </c>
      <c r="H16" s="172">
        <v>9498625.76</v>
      </c>
      <c r="I16" s="172">
        <v>4738569.58</v>
      </c>
      <c r="J16" s="172">
        <v>7731013.42</v>
      </c>
    </row>
    <row r="17" ht="22.5" customHeight="1" spans="1:10">
      <c r="A17" s="126" t="s">
        <v>98</v>
      </c>
      <c r="B17" s="172">
        <f>SUM(C17:J17)</f>
        <v>0</v>
      </c>
      <c r="C17" s="172">
        <v>0</v>
      </c>
      <c r="D17" s="172">
        <v>0</v>
      </c>
      <c r="E17" s="172">
        <v>0</v>
      </c>
      <c r="F17" s="172">
        <v>0</v>
      </c>
      <c r="G17" s="216">
        <v>0</v>
      </c>
      <c r="H17" s="216">
        <v>0</v>
      </c>
      <c r="I17" s="172">
        <v>0</v>
      </c>
      <c r="J17" s="216">
        <v>0</v>
      </c>
    </row>
    <row r="18" ht="22.5" customHeight="1" spans="1:10">
      <c r="A18" s="14" t="s">
        <v>99</v>
      </c>
      <c r="B18" s="172">
        <f>SUM(C18:F18)+I18</f>
        <v>2086497.31</v>
      </c>
      <c r="C18" s="172">
        <v>1871457.27</v>
      </c>
      <c r="D18" s="216">
        <v>83220.51</v>
      </c>
      <c r="E18" s="216">
        <v>0</v>
      </c>
      <c r="F18" s="220">
        <v>131819.53</v>
      </c>
      <c r="G18" s="74" t="s">
        <v>68</v>
      </c>
      <c r="H18" s="112" t="s">
        <v>68</v>
      </c>
      <c r="I18" s="220">
        <v>0</v>
      </c>
      <c r="J18" s="74" t="s">
        <v>68</v>
      </c>
    </row>
    <row r="19" ht="22.5" customHeight="1" spans="1:10">
      <c r="A19" s="14" t="s">
        <v>100</v>
      </c>
      <c r="B19" s="172">
        <f>C19</f>
        <v>0</v>
      </c>
      <c r="C19" s="217">
        <v>0</v>
      </c>
      <c r="D19" s="74" t="s">
        <v>68</v>
      </c>
      <c r="E19" s="74" t="s">
        <v>68</v>
      </c>
      <c r="F19" s="74" t="s">
        <v>68</v>
      </c>
      <c r="G19" s="74" t="s">
        <v>68</v>
      </c>
      <c r="H19" s="74" t="s">
        <v>68</v>
      </c>
      <c r="I19" s="74" t="s">
        <v>68</v>
      </c>
      <c r="J19" s="74" t="s">
        <v>68</v>
      </c>
    </row>
    <row r="20" ht="22.5" customHeight="1" spans="1:10">
      <c r="A20" s="14" t="s">
        <v>101</v>
      </c>
      <c r="B20" s="172">
        <f>C20</f>
        <v>0</v>
      </c>
      <c r="C20" s="217">
        <v>0</v>
      </c>
      <c r="D20" s="105" t="s">
        <v>68</v>
      </c>
      <c r="E20" s="105" t="s">
        <v>68</v>
      </c>
      <c r="F20" s="105" t="s">
        <v>68</v>
      </c>
      <c r="G20" s="105" t="s">
        <v>68</v>
      </c>
      <c r="H20" s="105" t="s">
        <v>68</v>
      </c>
      <c r="I20" s="105" t="s">
        <v>68</v>
      </c>
      <c r="J20" s="105" t="s">
        <v>68</v>
      </c>
    </row>
    <row r="21" ht="22.5" customHeight="1" spans="1:10">
      <c r="A21" s="215" t="s">
        <v>102</v>
      </c>
      <c r="B21" s="172">
        <f>SUM(C21:J21)</f>
        <v>26804412.89</v>
      </c>
      <c r="C21" s="172">
        <v>2399711.2</v>
      </c>
      <c r="D21" s="172">
        <v>15087870.08</v>
      </c>
      <c r="E21" s="172">
        <v>24082391.55</v>
      </c>
      <c r="F21" s="172">
        <v>-430582.28</v>
      </c>
      <c r="G21" s="172">
        <v>-12218068.9</v>
      </c>
      <c r="H21" s="172">
        <v>148174.24</v>
      </c>
      <c r="I21" s="172">
        <v>-334069.58</v>
      </c>
      <c r="J21" s="172">
        <v>-1931013.42</v>
      </c>
    </row>
    <row r="22" ht="22.5" customHeight="1" spans="1:10">
      <c r="A22" s="126" t="s">
        <v>103</v>
      </c>
      <c r="B22" s="172">
        <f>SUM(C22:J22)</f>
        <v>182397456.47</v>
      </c>
      <c r="C22" s="172">
        <v>5078736.74</v>
      </c>
      <c r="D22" s="172">
        <v>170612010.13</v>
      </c>
      <c r="E22" s="172">
        <v>661358.21</v>
      </c>
      <c r="F22" s="172">
        <v>404958.15</v>
      </c>
      <c r="G22" s="172">
        <v>2875683.06</v>
      </c>
      <c r="H22" s="172">
        <v>739429.27</v>
      </c>
      <c r="I22" s="172">
        <v>595964.06</v>
      </c>
      <c r="J22" s="172">
        <v>1429316.85</v>
      </c>
    </row>
    <row r="23" ht="22.5" customHeight="1" spans="1:10">
      <c r="A23" s="56"/>
      <c r="B23" s="56"/>
      <c r="C23" s="56"/>
      <c r="D23" s="56"/>
      <c r="E23" s="56"/>
      <c r="F23" s="56"/>
      <c r="G23" s="56"/>
      <c r="H23" s="56"/>
      <c r="I23" s="56"/>
      <c r="J23" s="37" t="s">
        <v>104</v>
      </c>
    </row>
  </sheetData>
  <mergeCells count="1">
    <mergeCell ref="A2:J2"/>
  </mergeCells>
  <printOptions horizontalCentered="1"/>
  <pageMargins left="0.786805555555556" right="0.786805555555556" top="1.18055555555556" bottom="1.18055555555556" header="0.511805555555556" footer="0.511805555555556"/>
  <pageSetup paperSize="9" scale="90" pageOrder="overThenDown" orientation="landscape" errors="blank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"/>
  <sheetViews>
    <sheetView showGridLines="0" workbookViewId="0">
      <pane topLeftCell="A10" activePane="bottomRight" state="frozen"/>
      <selection activeCell="A1" sqref="A1:D1"/>
    </sheetView>
  </sheetViews>
  <sheetFormatPr defaultColWidth="8" defaultRowHeight="14.25" outlineLevelCol="3"/>
  <cols>
    <col min="1" max="1" width="44.7416666666667" style="1"/>
    <col min="2" max="2" width="27.1083333333333" style="1"/>
    <col min="3" max="3" width="47.0416666666667" style="1"/>
    <col min="4" max="4" width="27.1083333333333" style="1"/>
  </cols>
  <sheetData>
    <row r="1" ht="35.25" customHeight="1" spans="1:4">
      <c r="A1" s="2" t="s">
        <v>105</v>
      </c>
      <c r="B1" s="2"/>
      <c r="C1" s="2"/>
      <c r="D1" s="2"/>
    </row>
    <row r="2" customHeight="1" spans="1:4">
      <c r="A2" s="68"/>
      <c r="B2" s="68"/>
      <c r="C2" s="68"/>
      <c r="D2" s="68"/>
    </row>
    <row r="3" ht="18.75" customHeight="1" spans="1:4">
      <c r="A3" s="4"/>
      <c r="B3" s="196"/>
      <c r="C3" s="4"/>
      <c r="D3" s="5" t="s">
        <v>106</v>
      </c>
    </row>
    <row r="4" ht="18.75" customHeight="1" spans="1:4">
      <c r="A4" s="7" t="s">
        <v>48</v>
      </c>
      <c r="B4" s="8"/>
      <c r="C4" s="69"/>
      <c r="D4" s="8" t="s">
        <v>49</v>
      </c>
    </row>
    <row r="5" ht="35.25" customHeight="1" spans="1:4">
      <c r="A5" s="9" t="s">
        <v>50</v>
      </c>
      <c r="B5" s="9" t="s">
        <v>107</v>
      </c>
      <c r="C5" s="9" t="s">
        <v>50</v>
      </c>
      <c r="D5" s="9" t="s">
        <v>107</v>
      </c>
    </row>
    <row r="6" ht="22.5" customHeight="1" spans="1:4">
      <c r="A6" s="14" t="s">
        <v>108</v>
      </c>
      <c r="B6" s="61">
        <v>195703554.28</v>
      </c>
      <c r="C6" s="14" t="s">
        <v>109</v>
      </c>
      <c r="D6" s="61">
        <v>271659898.72</v>
      </c>
    </row>
    <row r="7" ht="22.5" customHeight="1" spans="1:4">
      <c r="A7" s="14" t="s">
        <v>110</v>
      </c>
      <c r="B7" s="61">
        <v>265943.8</v>
      </c>
      <c r="C7" s="14" t="s">
        <v>111</v>
      </c>
      <c r="D7" s="61">
        <v>263687.2</v>
      </c>
    </row>
    <row r="8" ht="22.5" customHeight="1" spans="1:4">
      <c r="A8" s="14" t="s">
        <v>112</v>
      </c>
      <c r="B8" s="61">
        <v>0</v>
      </c>
      <c r="C8" s="14" t="s">
        <v>113</v>
      </c>
      <c r="D8" s="61">
        <v>0</v>
      </c>
    </row>
    <row r="9" ht="22.5" customHeight="1" spans="1:4">
      <c r="A9" s="14" t="s">
        <v>114</v>
      </c>
      <c r="B9" s="61">
        <v>0</v>
      </c>
      <c r="C9" s="14" t="s">
        <v>115</v>
      </c>
      <c r="D9" s="61">
        <v>11798932.81</v>
      </c>
    </row>
    <row r="10" ht="22.5" customHeight="1" spans="1:4">
      <c r="A10" s="14" t="s">
        <v>116</v>
      </c>
      <c r="B10" s="61">
        <v>7335258.59</v>
      </c>
      <c r="C10" s="14" t="s">
        <v>117</v>
      </c>
      <c r="D10" s="61">
        <v>0</v>
      </c>
    </row>
    <row r="11" ht="22.5" customHeight="1" spans="1:4">
      <c r="A11" s="60" t="s">
        <v>118</v>
      </c>
      <c r="B11" s="61">
        <v>769901.75</v>
      </c>
      <c r="C11" s="9" t="s">
        <v>68</v>
      </c>
      <c r="D11" s="9" t="s">
        <v>68</v>
      </c>
    </row>
    <row r="12" ht="22.5" customHeight="1" spans="1:4">
      <c r="A12" s="14" t="s">
        <v>119</v>
      </c>
      <c r="B12" s="61">
        <v>6092898.41</v>
      </c>
      <c r="C12" s="14" t="s">
        <v>120</v>
      </c>
      <c r="D12" s="61">
        <v>1871457.27</v>
      </c>
    </row>
    <row r="13" ht="22.5" customHeight="1" spans="1:4">
      <c r="A13" s="14" t="s">
        <v>121</v>
      </c>
      <c r="B13" s="63">
        <f>B6+B7+B8+B9+B10+B12</f>
        <v>209397655.08</v>
      </c>
      <c r="C13" s="14" t="s">
        <v>122</v>
      </c>
      <c r="D13" s="63">
        <f>D6+D8+D9+D10+D12</f>
        <v>285330288.8</v>
      </c>
    </row>
    <row r="14" ht="22.5" customHeight="1" spans="1:4">
      <c r="A14" s="14" t="s">
        <v>123</v>
      </c>
      <c r="B14" s="61">
        <v>287730000</v>
      </c>
      <c r="C14" s="14" t="s">
        <v>124</v>
      </c>
      <c r="D14" s="61">
        <v>0</v>
      </c>
    </row>
    <row r="15" ht="22.5" customHeight="1" spans="1:4">
      <c r="A15" s="14" t="s">
        <v>125</v>
      </c>
      <c r="B15" s="61">
        <v>0</v>
      </c>
      <c r="C15" s="14" t="s">
        <v>126</v>
      </c>
      <c r="D15" s="61">
        <v>0</v>
      </c>
    </row>
    <row r="16" ht="22.5" customHeight="1" spans="1:4">
      <c r="A16" s="14" t="s">
        <v>127</v>
      </c>
      <c r="B16" s="61">
        <v>0</v>
      </c>
      <c r="C16" s="14" t="s">
        <v>128</v>
      </c>
      <c r="D16" s="61">
        <v>209397655.08</v>
      </c>
    </row>
    <row r="17" ht="22.5" customHeight="1" spans="1:4">
      <c r="A17" s="14" t="s">
        <v>129</v>
      </c>
      <c r="B17" s="61">
        <v>0</v>
      </c>
      <c r="C17" s="14" t="s">
        <v>130</v>
      </c>
      <c r="D17" s="61">
        <v>0</v>
      </c>
    </row>
    <row r="18" ht="22.5" customHeight="1" spans="1:4">
      <c r="A18" s="14" t="s">
        <v>131</v>
      </c>
      <c r="B18" s="63">
        <f>B13+B14+B16</f>
        <v>497127655.08</v>
      </c>
      <c r="C18" s="14" t="s">
        <v>132</v>
      </c>
      <c r="D18" s="63">
        <f>D13+D14+D16</f>
        <v>494727943.88</v>
      </c>
    </row>
    <row r="19" ht="22.5" customHeight="1" spans="1:4">
      <c r="A19" s="9" t="s">
        <v>68</v>
      </c>
      <c r="B19" s="9" t="s">
        <v>68</v>
      </c>
      <c r="C19" s="14" t="s">
        <v>133</v>
      </c>
      <c r="D19" s="63">
        <f>B18-D18</f>
        <v>2399711.20000005</v>
      </c>
    </row>
    <row r="20" ht="22.5" customHeight="1" spans="1:4">
      <c r="A20" s="14" t="s">
        <v>134</v>
      </c>
      <c r="B20" s="61">
        <v>2679025.54</v>
      </c>
      <c r="C20" s="14" t="s">
        <v>135</v>
      </c>
      <c r="D20" s="63">
        <f>B20+D19</f>
        <v>5078736.74000005</v>
      </c>
    </row>
    <row r="21" ht="22.5" customHeight="1" spans="1:4">
      <c r="A21" s="9" t="s">
        <v>136</v>
      </c>
      <c r="B21" s="63">
        <f>B18+B20</f>
        <v>499806680.62</v>
      </c>
      <c r="C21" s="9" t="s">
        <v>137</v>
      </c>
      <c r="D21" s="63">
        <f>D18+D20</f>
        <v>499806680.62</v>
      </c>
    </row>
    <row r="22" ht="18.75" customHeight="1" spans="1:4">
      <c r="A22" s="4"/>
      <c r="B22" s="4"/>
      <c r="C22" s="4"/>
      <c r="D22" s="206" t="s">
        <v>138</v>
      </c>
    </row>
    <row r="23" ht="22.5" customHeight="1" spans="1:4">
      <c r="A23" s="4" t="s">
        <v>139</v>
      </c>
      <c r="B23" s="207">
        <f>ROUND((B14+B16-D14-D16),2)</f>
        <v>78332344.92</v>
      </c>
      <c r="C23" s="4" t="s">
        <v>140</v>
      </c>
      <c r="D23" s="208">
        <f>ROUND((B14-B15+B16-B17-(D14-D15+D16-D17)),2)</f>
        <v>78332344.92</v>
      </c>
    </row>
  </sheetData>
  <mergeCells count="1">
    <mergeCell ref="A1:D1"/>
  </mergeCells>
  <printOptions horizontalCentered="1"/>
  <pageMargins left="0.786805555555556" right="0.393055555555556" top="0.786805555555556" bottom="0.786805555555556" header="0.511805555555556" footer="0.511805555555556"/>
  <pageSetup paperSize="9" scale="80" pageOrder="overThenDown" orientation="landscape" errors="blank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showGridLines="0" workbookViewId="0">
      <pane topLeftCell="A9" activePane="bottomRight" state="frozen"/>
      <selection activeCell="A1" sqref="A1:D1"/>
    </sheetView>
  </sheetViews>
  <sheetFormatPr defaultColWidth="8" defaultRowHeight="14.25" outlineLevelCol="3"/>
  <cols>
    <col min="1" max="1" width="36" style="1"/>
    <col min="2" max="2" width="27.1083333333333" style="1"/>
    <col min="3" max="3" width="31.8333333333333" style="1"/>
    <col min="4" max="4" width="27.1083333333333" style="1"/>
  </cols>
  <sheetData>
    <row r="1" ht="35.25" customHeight="1" spans="1:4">
      <c r="A1" s="35" t="s">
        <v>141</v>
      </c>
      <c r="B1" s="35"/>
      <c r="C1" s="35"/>
      <c r="D1" s="35"/>
    </row>
    <row r="2" ht="18.75" customHeight="1" spans="1:4">
      <c r="A2" s="184"/>
      <c r="B2" s="184"/>
      <c r="C2" s="3"/>
      <c r="D2" s="195" t="s">
        <v>142</v>
      </c>
    </row>
    <row r="3" ht="18.75" customHeight="1" spans="1:4">
      <c r="A3" s="7" t="s">
        <v>48</v>
      </c>
      <c r="B3" s="39"/>
      <c r="C3" s="39"/>
      <c r="D3" s="8" t="s">
        <v>49</v>
      </c>
    </row>
    <row r="4" ht="35.25" customHeight="1" spans="1:4">
      <c r="A4" s="62" t="s">
        <v>143</v>
      </c>
      <c r="B4" s="41" t="s">
        <v>144</v>
      </c>
      <c r="C4" s="62" t="s">
        <v>143</v>
      </c>
      <c r="D4" s="41" t="s">
        <v>144</v>
      </c>
    </row>
    <row r="5" ht="22.5" customHeight="1" spans="1:4">
      <c r="A5" s="60" t="s">
        <v>145</v>
      </c>
      <c r="B5" s="171">
        <v>15426900</v>
      </c>
      <c r="C5" s="60" t="s">
        <v>146</v>
      </c>
      <c r="D5" s="171">
        <v>19130100.01</v>
      </c>
    </row>
    <row r="6" ht="22.5" customHeight="1" spans="1:4">
      <c r="A6" s="170" t="s">
        <v>147</v>
      </c>
      <c r="B6" s="171">
        <v>276500</v>
      </c>
      <c r="C6" s="60" t="s">
        <v>148</v>
      </c>
      <c r="D6" s="171">
        <v>4357505.98</v>
      </c>
    </row>
    <row r="7" ht="22.5" customHeight="1" spans="1:4">
      <c r="A7" s="60" t="s">
        <v>149</v>
      </c>
      <c r="B7" s="171">
        <v>0</v>
      </c>
      <c r="C7" s="60" t="s">
        <v>115</v>
      </c>
      <c r="D7" s="171">
        <v>136475</v>
      </c>
    </row>
    <row r="8" ht="22.5" customHeight="1" spans="1:4">
      <c r="A8" s="60" t="s">
        <v>150</v>
      </c>
      <c r="B8" s="171">
        <v>2716740.52</v>
      </c>
      <c r="C8" s="62" t="s">
        <v>68</v>
      </c>
      <c r="D8" s="62" t="s">
        <v>68</v>
      </c>
    </row>
    <row r="9" ht="22.5" customHeight="1" spans="1:4">
      <c r="A9" s="60" t="s">
        <v>151</v>
      </c>
      <c r="B9" s="171">
        <v>20627264.32</v>
      </c>
      <c r="C9" s="62" t="s">
        <v>68</v>
      </c>
      <c r="D9" s="62" t="s">
        <v>68</v>
      </c>
    </row>
    <row r="10" ht="22.5" customHeight="1" spans="1:4">
      <c r="A10" s="170" t="s">
        <v>152</v>
      </c>
      <c r="B10" s="171">
        <v>18229889.32</v>
      </c>
      <c r="C10" s="62" t="s">
        <v>68</v>
      </c>
      <c r="D10" s="62" t="s">
        <v>68</v>
      </c>
    </row>
    <row r="11" ht="22.5" customHeight="1" spans="1:4">
      <c r="A11" s="170" t="s">
        <v>153</v>
      </c>
      <c r="B11" s="171">
        <v>2260900</v>
      </c>
      <c r="C11" s="62" t="s">
        <v>68</v>
      </c>
      <c r="D11" s="62" t="s">
        <v>68</v>
      </c>
    </row>
    <row r="12" ht="22.5" customHeight="1" spans="1:4">
      <c r="A12" s="60" t="s">
        <v>154</v>
      </c>
      <c r="B12" s="171">
        <v>0</v>
      </c>
      <c r="C12" s="62" t="s">
        <v>68</v>
      </c>
      <c r="D12" s="62" t="s">
        <v>68</v>
      </c>
    </row>
    <row r="13" ht="22.5" customHeight="1" spans="1:4">
      <c r="A13" s="60" t="s">
        <v>155</v>
      </c>
      <c r="B13" s="171">
        <v>0</v>
      </c>
      <c r="C13" s="60" t="s">
        <v>117</v>
      </c>
      <c r="D13" s="171">
        <v>0</v>
      </c>
    </row>
    <row r="14" ht="22.5" customHeight="1" spans="1:4">
      <c r="A14" s="60" t="s">
        <v>156</v>
      </c>
      <c r="B14" s="171">
        <v>24266.74</v>
      </c>
      <c r="C14" s="60" t="s">
        <v>120</v>
      </c>
      <c r="D14" s="171">
        <v>83220.51</v>
      </c>
    </row>
    <row r="15" ht="22.5" customHeight="1" spans="1:4">
      <c r="A15" s="60" t="s">
        <v>157</v>
      </c>
      <c r="B15" s="63">
        <f>B5+B7+B8+B9+B12+B13+B14</f>
        <v>38795171.58</v>
      </c>
      <c r="C15" s="60" t="s">
        <v>122</v>
      </c>
      <c r="D15" s="63">
        <f>D5+D6+D7+D13+D14</f>
        <v>23707301.5</v>
      </c>
    </row>
    <row r="16" ht="22.5" customHeight="1" spans="1:4">
      <c r="A16" s="60" t="s">
        <v>158</v>
      </c>
      <c r="B16" s="171">
        <v>0</v>
      </c>
      <c r="C16" s="60" t="s">
        <v>124</v>
      </c>
      <c r="D16" s="171">
        <v>0</v>
      </c>
    </row>
    <row r="17" ht="22.5" customHeight="1" spans="1:4">
      <c r="A17" s="60" t="s">
        <v>159</v>
      </c>
      <c r="B17" s="171">
        <v>0</v>
      </c>
      <c r="C17" s="60" t="s">
        <v>128</v>
      </c>
      <c r="D17" s="171">
        <v>0</v>
      </c>
    </row>
    <row r="18" ht="22.5" customHeight="1" spans="1:4">
      <c r="A18" s="60" t="s">
        <v>160</v>
      </c>
      <c r="B18" s="63">
        <f>B15+B16+B17</f>
        <v>38795171.58</v>
      </c>
      <c r="C18" s="60" t="s">
        <v>132</v>
      </c>
      <c r="D18" s="63">
        <f>D15+D16+D17</f>
        <v>23707301.5</v>
      </c>
    </row>
    <row r="19" ht="22.5" customHeight="1" spans="1:4">
      <c r="A19" s="62" t="s">
        <v>68</v>
      </c>
      <c r="B19" s="62" t="s">
        <v>68</v>
      </c>
      <c r="C19" s="60" t="s">
        <v>133</v>
      </c>
      <c r="D19" s="63">
        <f>B18-D18</f>
        <v>15087870.08</v>
      </c>
    </row>
    <row r="20" ht="22.5" customHeight="1" spans="1:4">
      <c r="A20" s="60" t="s">
        <v>161</v>
      </c>
      <c r="B20" s="171">
        <v>155524140.05</v>
      </c>
      <c r="C20" s="60" t="s">
        <v>135</v>
      </c>
      <c r="D20" s="63">
        <f>B20+D19</f>
        <v>170612010.13</v>
      </c>
    </row>
    <row r="21" ht="22.5" customHeight="1" spans="1:4">
      <c r="A21" s="62" t="s">
        <v>162</v>
      </c>
      <c r="B21" s="63">
        <f>B18+B20</f>
        <v>194319311.63</v>
      </c>
      <c r="C21" s="62" t="s">
        <v>163</v>
      </c>
      <c r="D21" s="63">
        <f>D18+D20</f>
        <v>194319311.63</v>
      </c>
    </row>
    <row r="22" ht="18.75" customHeight="1" spans="1:4">
      <c r="A22" s="122"/>
      <c r="B22" s="122"/>
      <c r="C22" s="122"/>
      <c r="D22" s="37" t="s">
        <v>164</v>
      </c>
    </row>
  </sheetData>
  <mergeCells count="1">
    <mergeCell ref="A1:D1"/>
  </mergeCells>
  <printOptions horizontalCentered="1"/>
  <pageMargins left="0.786805555555556" right="0.786805555555556" top="0.786805555555556" bottom="0.393055555555556" header="0.511805555555556" footer="0.511805555555556"/>
  <pageSetup paperSize="9" scale="60" pageOrder="overThenDown" orientation="landscape" errors="blank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1"/>
  <sheetViews>
    <sheetView showGridLines="0" workbookViewId="0">
      <selection activeCell="A1" sqref="A1:F1"/>
    </sheetView>
  </sheetViews>
  <sheetFormatPr defaultColWidth="8" defaultRowHeight="14.25" outlineLevelCol="5"/>
  <cols>
    <col min="1" max="1" width="28.9666666666667" style="1"/>
    <col min="2" max="3" width="21.6583333333333" style="1"/>
    <col min="4" max="4" width="39.725" style="1"/>
    <col min="5" max="6" width="21.6583333333333" style="1"/>
  </cols>
  <sheetData>
    <row r="1" ht="35.25" customHeight="1" spans="1:6">
      <c r="A1" s="2" t="s">
        <v>165</v>
      </c>
      <c r="B1" s="2"/>
      <c r="C1" s="56"/>
      <c r="D1" s="2"/>
      <c r="E1" s="2"/>
      <c r="F1" s="2"/>
    </row>
    <row r="2" customHeight="1" spans="1:6">
      <c r="A2" s="68"/>
      <c r="B2" s="68"/>
      <c r="C2" s="56"/>
      <c r="D2" s="68"/>
      <c r="E2" s="68"/>
      <c r="F2" s="68"/>
    </row>
    <row r="3" ht="18" customHeight="1" spans="1:6">
      <c r="A3" s="4"/>
      <c r="B3" s="196"/>
      <c r="C3" s="56"/>
      <c r="D3" s="4"/>
      <c r="E3" s="5"/>
      <c r="F3" s="5" t="s">
        <v>166</v>
      </c>
    </row>
    <row r="4" ht="18" customHeight="1" spans="1:6">
      <c r="A4" s="197" t="s">
        <v>48</v>
      </c>
      <c r="B4" s="198"/>
      <c r="C4" s="199"/>
      <c r="D4" s="200"/>
      <c r="E4" s="198"/>
      <c r="F4" s="198" t="s">
        <v>49</v>
      </c>
    </row>
    <row r="5" ht="35.25" customHeight="1" spans="1:6">
      <c r="A5" s="49" t="s">
        <v>50</v>
      </c>
      <c r="B5" s="201" t="s">
        <v>107</v>
      </c>
      <c r="C5" s="202"/>
      <c r="D5" s="49" t="s">
        <v>50</v>
      </c>
      <c r="E5" s="201" t="s">
        <v>107</v>
      </c>
      <c r="F5" s="49"/>
    </row>
    <row r="6" ht="21" customHeight="1" spans="1:6">
      <c r="A6" s="202"/>
      <c r="B6" s="203"/>
      <c r="C6" s="49" t="s">
        <v>167</v>
      </c>
      <c r="D6" s="202"/>
      <c r="E6" s="203"/>
      <c r="F6" s="49" t="s">
        <v>167</v>
      </c>
    </row>
    <row r="7" ht="21" customHeight="1" spans="1:6">
      <c r="A7" s="204" t="s">
        <v>108</v>
      </c>
      <c r="B7" s="50">
        <v>102269030.25</v>
      </c>
      <c r="C7" s="50">
        <v>102269030.25</v>
      </c>
      <c r="D7" s="204" t="s">
        <v>109</v>
      </c>
      <c r="E7" s="50">
        <v>143041098.69</v>
      </c>
      <c r="F7" s="50">
        <v>143041098.69</v>
      </c>
    </row>
    <row r="8" ht="21" customHeight="1" spans="1:6">
      <c r="A8" s="204" t="s">
        <v>110</v>
      </c>
      <c r="B8" s="50">
        <v>164518.93</v>
      </c>
      <c r="C8" s="50">
        <v>164518.93</v>
      </c>
      <c r="D8" s="49" t="s">
        <v>68</v>
      </c>
      <c r="E8" s="205" t="s">
        <v>68</v>
      </c>
      <c r="F8" s="205" t="s">
        <v>68</v>
      </c>
    </row>
    <row r="9" ht="21" customHeight="1" spans="1:6">
      <c r="A9" s="204" t="s">
        <v>112</v>
      </c>
      <c r="B9" s="50">
        <v>51828783.93</v>
      </c>
      <c r="C9" s="50">
        <v>51828783.93</v>
      </c>
      <c r="D9" s="49" t="s">
        <v>68</v>
      </c>
      <c r="E9" s="205" t="s">
        <v>68</v>
      </c>
      <c r="F9" s="205" t="s">
        <v>68</v>
      </c>
    </row>
    <row r="10" ht="21" customHeight="1" spans="1:6">
      <c r="A10" s="204" t="s">
        <v>114</v>
      </c>
      <c r="B10" s="50">
        <v>0</v>
      </c>
      <c r="C10" s="50">
        <v>0</v>
      </c>
      <c r="D10" s="49" t="s">
        <v>68</v>
      </c>
      <c r="E10" s="49" t="s">
        <v>68</v>
      </c>
      <c r="F10" s="49" t="s">
        <v>68</v>
      </c>
    </row>
    <row r="11" ht="21" customHeight="1" spans="1:6">
      <c r="A11" s="204" t="s">
        <v>116</v>
      </c>
      <c r="B11" s="50">
        <v>381157.13</v>
      </c>
      <c r="C11" s="50">
        <v>381157.13</v>
      </c>
      <c r="D11" s="204" t="s">
        <v>168</v>
      </c>
      <c r="E11" s="50">
        <v>0</v>
      </c>
      <c r="F11" s="50">
        <v>0</v>
      </c>
    </row>
    <row r="12" ht="21" customHeight="1" spans="1:6">
      <c r="A12" s="204" t="s">
        <v>118</v>
      </c>
      <c r="B12" s="50">
        <v>272630.55</v>
      </c>
      <c r="C12" s="50">
        <v>272630.55</v>
      </c>
      <c r="D12" s="49" t="s">
        <v>68</v>
      </c>
      <c r="E12" s="49" t="s">
        <v>68</v>
      </c>
      <c r="F12" s="49" t="s">
        <v>68</v>
      </c>
    </row>
    <row r="13" ht="21" customHeight="1" spans="1:6">
      <c r="A13" s="204" t="s">
        <v>119</v>
      </c>
      <c r="B13" s="50">
        <v>0</v>
      </c>
      <c r="C13" s="50">
        <v>0</v>
      </c>
      <c r="D13" s="204" t="s">
        <v>169</v>
      </c>
      <c r="E13" s="50">
        <v>0</v>
      </c>
      <c r="F13" s="50">
        <v>0</v>
      </c>
    </row>
    <row r="14" ht="21" customHeight="1" spans="1:6">
      <c r="A14" s="204" t="s">
        <v>121</v>
      </c>
      <c r="B14" s="51">
        <f>B7+B8+B9+B10+B11+B13</f>
        <v>154643490.24</v>
      </c>
      <c r="C14" s="51">
        <f>C7+C8+C9+C10+C11+C13</f>
        <v>154643490.24</v>
      </c>
      <c r="D14" s="204" t="s">
        <v>170</v>
      </c>
      <c r="E14" s="51">
        <f>E7+E11+E13</f>
        <v>143041098.69</v>
      </c>
      <c r="F14" s="51">
        <f>F7+F11+F13</f>
        <v>143041098.69</v>
      </c>
    </row>
    <row r="15" ht="21" customHeight="1" spans="1:6">
      <c r="A15" s="204" t="s">
        <v>123</v>
      </c>
      <c r="B15" s="50">
        <v>12480000</v>
      </c>
      <c r="C15" s="50">
        <v>12480000</v>
      </c>
      <c r="D15" s="204" t="s">
        <v>171</v>
      </c>
      <c r="E15" s="50">
        <v>0</v>
      </c>
      <c r="F15" s="50">
        <v>0</v>
      </c>
    </row>
    <row r="16" ht="21" customHeight="1" spans="1:6">
      <c r="A16" s="204" t="s">
        <v>127</v>
      </c>
      <c r="B16" s="50">
        <v>0</v>
      </c>
      <c r="C16" s="50">
        <v>0</v>
      </c>
      <c r="D16" s="204" t="s">
        <v>172</v>
      </c>
      <c r="E16" s="50">
        <v>0</v>
      </c>
      <c r="F16" s="50">
        <v>0</v>
      </c>
    </row>
    <row r="17" ht="21" customHeight="1" spans="1:6">
      <c r="A17" s="204" t="s">
        <v>131</v>
      </c>
      <c r="B17" s="51">
        <f>B14+B15+B16</f>
        <v>167123490.24</v>
      </c>
      <c r="C17" s="51">
        <f>C14+C15+C16</f>
        <v>167123490.24</v>
      </c>
      <c r="D17" s="204" t="s">
        <v>173</v>
      </c>
      <c r="E17" s="51">
        <f>E14+E15+E16</f>
        <v>143041098.69</v>
      </c>
      <c r="F17" s="51">
        <f>F14+F15+F16</f>
        <v>143041098.69</v>
      </c>
    </row>
    <row r="18" ht="21" customHeight="1" spans="1:6">
      <c r="A18" s="49" t="s">
        <v>68</v>
      </c>
      <c r="B18" s="49" t="s">
        <v>68</v>
      </c>
      <c r="C18" s="49" t="s">
        <v>68</v>
      </c>
      <c r="D18" s="204" t="s">
        <v>174</v>
      </c>
      <c r="E18" s="51">
        <f>B17-E17</f>
        <v>24082391.55</v>
      </c>
      <c r="F18" s="51">
        <f>C17-F17</f>
        <v>24082391.55</v>
      </c>
    </row>
    <row r="19" ht="21" customHeight="1" spans="1:6">
      <c r="A19" s="204" t="s">
        <v>134</v>
      </c>
      <c r="B19" s="50">
        <v>-23421033.34</v>
      </c>
      <c r="C19" s="49" t="s">
        <v>68</v>
      </c>
      <c r="D19" s="204" t="s">
        <v>175</v>
      </c>
      <c r="E19" s="51">
        <f>B19+E18</f>
        <v>661358.210000012</v>
      </c>
      <c r="F19" s="49" t="s">
        <v>68</v>
      </c>
    </row>
    <row r="20" ht="21" customHeight="1" spans="1:6">
      <c r="A20" s="49" t="s">
        <v>136</v>
      </c>
      <c r="B20" s="51">
        <f>B17+B19</f>
        <v>143702456.9</v>
      </c>
      <c r="C20" s="49" t="s">
        <v>68</v>
      </c>
      <c r="D20" s="49" t="s">
        <v>137</v>
      </c>
      <c r="E20" s="51">
        <f>E17+E19</f>
        <v>143702456.9</v>
      </c>
      <c r="F20" s="49" t="s">
        <v>68</v>
      </c>
    </row>
    <row r="21" ht="18" customHeight="1" spans="1:6">
      <c r="A21" s="101"/>
      <c r="B21" s="101"/>
      <c r="C21" s="159"/>
      <c r="D21" s="101"/>
      <c r="E21" s="102"/>
      <c r="F21" s="102" t="s">
        <v>176</v>
      </c>
    </row>
  </sheetData>
  <mergeCells count="5">
    <mergeCell ref="A1:F1"/>
    <mergeCell ref="B5:C5"/>
    <mergeCell ref="E5:F5"/>
    <mergeCell ref="A5:A6"/>
    <mergeCell ref="D5:D6"/>
  </mergeCells>
  <printOptions horizontalCentered="1"/>
  <pageMargins left="0.786805555555556" right="0.786805555555556" top="0.786805555555556" bottom="0.786805555555556" header="0.511805555555556" footer="0.511805555555556"/>
  <pageSetup paperSize="9" scale="56" pageOrder="overThenDown" orientation="landscape" errors="blank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2"/>
  <sheetViews>
    <sheetView showGridLines="0" workbookViewId="0">
      <pane topLeftCell="A7" activePane="bottomRight" state="frozen"/>
      <selection activeCell="A1" sqref="A1:L1"/>
    </sheetView>
  </sheetViews>
  <sheetFormatPr defaultColWidth="8" defaultRowHeight="14.25"/>
  <cols>
    <col min="1" max="1" width="29.825" style="1"/>
    <col min="2" max="6" width="20.3666666666667" style="1"/>
    <col min="7" max="7" width="29.825" style="1"/>
    <col min="8" max="12" width="20.3666666666667" style="1"/>
  </cols>
  <sheetData>
    <row r="1" ht="35.25" customHeight="1" spans="1:12">
      <c r="A1" s="2" t="s">
        <v>177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ht="18" customHeight="1" spans="1:1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5" t="s">
        <v>178</v>
      </c>
    </row>
    <row r="4" ht="18" customHeight="1" spans="1:12">
      <c r="A4" s="7" t="s">
        <v>48</v>
      </c>
      <c r="B4" s="7"/>
      <c r="C4" s="7"/>
      <c r="D4" s="7"/>
      <c r="E4" s="69"/>
      <c r="F4" s="8"/>
      <c r="G4" s="7"/>
      <c r="H4" s="7"/>
      <c r="I4" s="7"/>
      <c r="J4" s="7"/>
      <c r="K4" s="7"/>
      <c r="L4" s="8" t="s">
        <v>49</v>
      </c>
    </row>
    <row r="5" ht="21" customHeight="1" spans="1:12">
      <c r="A5" s="9" t="s">
        <v>50</v>
      </c>
      <c r="B5" s="70" t="s">
        <v>51</v>
      </c>
      <c r="C5" s="70" t="s">
        <v>179</v>
      </c>
      <c r="D5" s="70"/>
      <c r="E5" s="70"/>
      <c r="F5" s="70" t="s">
        <v>180</v>
      </c>
      <c r="G5" s="9" t="s">
        <v>50</v>
      </c>
      <c r="H5" s="70" t="s">
        <v>51</v>
      </c>
      <c r="I5" s="70" t="s">
        <v>179</v>
      </c>
      <c r="J5" s="70"/>
      <c r="K5" s="70"/>
      <c r="L5" s="70" t="s">
        <v>180</v>
      </c>
    </row>
    <row r="6" ht="21" customHeight="1" spans="1:12">
      <c r="A6" s="9"/>
      <c r="B6" s="70"/>
      <c r="C6" s="70" t="s">
        <v>181</v>
      </c>
      <c r="D6" s="70" t="s">
        <v>182</v>
      </c>
      <c r="E6" s="70" t="s">
        <v>183</v>
      </c>
      <c r="F6" s="70"/>
      <c r="G6" s="9"/>
      <c r="H6" s="70"/>
      <c r="I6" s="70" t="s">
        <v>184</v>
      </c>
      <c r="J6" s="70" t="s">
        <v>182</v>
      </c>
      <c r="K6" s="70" t="s">
        <v>183</v>
      </c>
      <c r="L6" s="70"/>
    </row>
    <row r="7" ht="21" customHeight="1" spans="1:12">
      <c r="A7" s="14" t="s">
        <v>185</v>
      </c>
      <c r="B7" s="63">
        <f t="shared" ref="B7:B13" si="0">C7+F7</f>
        <v>150711502.32</v>
      </c>
      <c r="C7" s="63">
        <f>D7+E7</f>
        <v>133147176.57</v>
      </c>
      <c r="D7" s="63">
        <f>D8+D9</f>
        <v>84727314.41</v>
      </c>
      <c r="E7" s="63">
        <f>E8+E9</f>
        <v>48419862.16</v>
      </c>
      <c r="F7" s="63">
        <f>F8+F9</f>
        <v>17564325.75</v>
      </c>
      <c r="G7" s="14" t="s">
        <v>186</v>
      </c>
      <c r="H7" s="63">
        <f t="shared" ref="H7:H12" si="1">I7+L7</f>
        <v>65977190.18</v>
      </c>
      <c r="I7" s="63">
        <f>J7+K7</f>
        <v>61742925.58</v>
      </c>
      <c r="J7" s="63">
        <f>J8+J9+J10+J11</f>
        <v>23168462.43</v>
      </c>
      <c r="K7" s="63">
        <f>K8+K9</f>
        <v>38574463.15</v>
      </c>
      <c r="L7" s="63">
        <f>L8+L9+L10+L11</f>
        <v>4234264.6</v>
      </c>
    </row>
    <row r="8" ht="21" customHeight="1" spans="1:12">
      <c r="A8" s="14" t="s">
        <v>187</v>
      </c>
      <c r="B8" s="63">
        <f t="shared" si="0"/>
        <v>112434510.86</v>
      </c>
      <c r="C8" s="63">
        <f>D8+E8</f>
        <v>112434510.86</v>
      </c>
      <c r="D8" s="61">
        <v>84727314.41</v>
      </c>
      <c r="E8" s="61">
        <v>27707196.45</v>
      </c>
      <c r="F8" s="61">
        <v>0</v>
      </c>
      <c r="G8" s="14" t="s">
        <v>188</v>
      </c>
      <c r="H8" s="63">
        <f t="shared" si="1"/>
        <v>22171360.57</v>
      </c>
      <c r="I8" s="63">
        <f>J8+K8</f>
        <v>20714154.44</v>
      </c>
      <c r="J8" s="61">
        <v>12729808.11</v>
      </c>
      <c r="K8" s="61">
        <v>7984346.33</v>
      </c>
      <c r="L8" s="61">
        <v>1457206.13</v>
      </c>
    </row>
    <row r="9" ht="21" customHeight="1" spans="1:12">
      <c r="A9" s="21" t="s">
        <v>189</v>
      </c>
      <c r="B9" s="26">
        <f t="shared" si="0"/>
        <v>38276991.46</v>
      </c>
      <c r="C9" s="26">
        <f>D9+E9</f>
        <v>20712665.71</v>
      </c>
      <c r="D9" s="27">
        <v>0</v>
      </c>
      <c r="E9" s="27">
        <v>20712665.71</v>
      </c>
      <c r="F9" s="27">
        <v>17564325.75</v>
      </c>
      <c r="G9" s="14" t="s">
        <v>190</v>
      </c>
      <c r="H9" s="26">
        <f t="shared" si="1"/>
        <v>43805829.61</v>
      </c>
      <c r="I9" s="26">
        <f>J9+K9</f>
        <v>41028771.14</v>
      </c>
      <c r="J9" s="27">
        <v>10438654.32</v>
      </c>
      <c r="K9" s="61">
        <v>30590116.82</v>
      </c>
      <c r="L9" s="27">
        <v>2777058.47</v>
      </c>
    </row>
    <row r="10" ht="21" customHeight="1" spans="1:12">
      <c r="A10" s="29" t="s">
        <v>110</v>
      </c>
      <c r="B10" s="173">
        <f t="shared" si="0"/>
        <v>146581.61</v>
      </c>
      <c r="C10" s="173">
        <f>D10+E10</f>
        <v>127041.32</v>
      </c>
      <c r="D10" s="88">
        <v>82427.07</v>
      </c>
      <c r="E10" s="88">
        <v>44614.25</v>
      </c>
      <c r="F10" s="88">
        <v>19540.29</v>
      </c>
      <c r="G10" s="14" t="s">
        <v>191</v>
      </c>
      <c r="H10" s="173">
        <f t="shared" si="1"/>
        <v>0</v>
      </c>
      <c r="I10" s="173">
        <f>J10</f>
        <v>0</v>
      </c>
      <c r="J10" s="88">
        <v>0</v>
      </c>
      <c r="K10" s="9" t="s">
        <v>68</v>
      </c>
      <c r="L10" s="88">
        <v>0</v>
      </c>
    </row>
    <row r="11" ht="21" customHeight="1" spans="1:12">
      <c r="A11" s="14" t="s">
        <v>192</v>
      </c>
      <c r="B11" s="63">
        <f t="shared" si="0"/>
        <v>0</v>
      </c>
      <c r="C11" s="63">
        <f>D11</f>
        <v>0</v>
      </c>
      <c r="D11" s="61">
        <v>0</v>
      </c>
      <c r="E11" s="9" t="s">
        <v>68</v>
      </c>
      <c r="F11" s="61">
        <v>0</v>
      </c>
      <c r="G11" s="14" t="s">
        <v>193</v>
      </c>
      <c r="H11" s="63">
        <f t="shared" si="1"/>
        <v>0</v>
      </c>
      <c r="I11" s="63">
        <f>J11</f>
        <v>0</v>
      </c>
      <c r="J11" s="61">
        <v>0</v>
      </c>
      <c r="K11" s="9" t="s">
        <v>68</v>
      </c>
      <c r="L11" s="61">
        <v>0</v>
      </c>
    </row>
    <row r="12" ht="21" customHeight="1" spans="1:12">
      <c r="A12" s="14" t="s">
        <v>194</v>
      </c>
      <c r="B12" s="63">
        <f t="shared" si="0"/>
        <v>343115.08</v>
      </c>
      <c r="C12" s="63">
        <f>D12+E12</f>
        <v>336801.07</v>
      </c>
      <c r="D12" s="61">
        <v>308700.57</v>
      </c>
      <c r="E12" s="61">
        <v>28100.5</v>
      </c>
      <c r="F12" s="61">
        <v>6314.01</v>
      </c>
      <c r="G12" s="14" t="s">
        <v>168</v>
      </c>
      <c r="H12" s="63">
        <f t="shared" si="1"/>
        <v>0</v>
      </c>
      <c r="I12" s="63">
        <f>J12+K12</f>
        <v>0</v>
      </c>
      <c r="J12" s="61">
        <v>0</v>
      </c>
      <c r="K12" s="61">
        <v>0</v>
      </c>
      <c r="L12" s="61">
        <v>0</v>
      </c>
    </row>
    <row r="13" ht="21" customHeight="1" spans="1:12">
      <c r="A13" s="14" t="s">
        <v>118</v>
      </c>
      <c r="B13" s="63">
        <f t="shared" si="0"/>
        <v>245086.31</v>
      </c>
      <c r="C13" s="63">
        <f>D13+E13</f>
        <v>243980.8</v>
      </c>
      <c r="D13" s="61">
        <v>243980.8</v>
      </c>
      <c r="E13" s="61">
        <v>0</v>
      </c>
      <c r="F13" s="61">
        <v>1105.51</v>
      </c>
      <c r="G13" s="9" t="s">
        <v>68</v>
      </c>
      <c r="H13" s="9" t="s">
        <v>68</v>
      </c>
      <c r="I13" s="9" t="s">
        <v>68</v>
      </c>
      <c r="J13" s="9" t="s">
        <v>68</v>
      </c>
      <c r="K13" s="9" t="s">
        <v>68</v>
      </c>
      <c r="L13" s="9" t="s">
        <v>68</v>
      </c>
    </row>
    <row r="14" ht="21" customHeight="1" spans="1:12">
      <c r="A14" s="14" t="s">
        <v>195</v>
      </c>
      <c r="B14" s="63">
        <f>C14</f>
        <v>122607.53</v>
      </c>
      <c r="C14" s="63">
        <f>E14</f>
        <v>122607.53</v>
      </c>
      <c r="D14" s="9" t="s">
        <v>68</v>
      </c>
      <c r="E14" s="61">
        <v>122607.53</v>
      </c>
      <c r="F14" s="9" t="s">
        <v>68</v>
      </c>
      <c r="G14" s="14" t="s">
        <v>169</v>
      </c>
      <c r="H14" s="63">
        <f>I14</f>
        <v>131819.53</v>
      </c>
      <c r="I14" s="63">
        <f>K14</f>
        <v>131819.53</v>
      </c>
      <c r="J14" s="9" t="s">
        <v>68</v>
      </c>
      <c r="K14" s="61">
        <v>131819.53</v>
      </c>
      <c r="L14" s="9" t="s">
        <v>68</v>
      </c>
    </row>
    <row r="15" ht="21" customHeight="1" spans="1:12">
      <c r="A15" s="14" t="s">
        <v>196</v>
      </c>
      <c r="B15" s="63">
        <f>C15+F15</f>
        <v>151323806.54</v>
      </c>
      <c r="C15" s="63">
        <f>D15+E15</f>
        <v>133733626.49</v>
      </c>
      <c r="D15" s="63">
        <f>D7+D10+D11+D12</f>
        <v>85118442.05</v>
      </c>
      <c r="E15" s="63">
        <f>E7+E10+E12+E14</f>
        <v>48615184.44</v>
      </c>
      <c r="F15" s="63">
        <f>F7+F10+F11+F12</f>
        <v>17590180.05</v>
      </c>
      <c r="G15" s="14" t="s">
        <v>170</v>
      </c>
      <c r="H15" s="63">
        <f t="shared" ref="H15:H20" si="2">I15+L15</f>
        <v>66109009.71</v>
      </c>
      <c r="I15" s="63">
        <f t="shared" ref="I15:I20" si="3">J15+K15</f>
        <v>61874745.11</v>
      </c>
      <c r="J15" s="63">
        <f>J7+J12</f>
        <v>23168462.43</v>
      </c>
      <c r="K15" s="63">
        <f>K7+K12+K14</f>
        <v>38706282.68</v>
      </c>
      <c r="L15" s="63">
        <f>L7+L12</f>
        <v>4234264.6</v>
      </c>
    </row>
    <row r="16" ht="21" customHeight="1" spans="1:12">
      <c r="A16" s="14" t="s">
        <v>197</v>
      </c>
      <c r="B16" s="63">
        <f>C16+F16</f>
        <v>65678427.43</v>
      </c>
      <c r="C16" s="63">
        <f>D16+E16</f>
        <v>61444162.83</v>
      </c>
      <c r="D16" s="61">
        <v>22370878.67</v>
      </c>
      <c r="E16" s="61">
        <v>39073284.16</v>
      </c>
      <c r="F16" s="61">
        <v>4234264.6</v>
      </c>
      <c r="G16" s="14" t="s">
        <v>171</v>
      </c>
      <c r="H16" s="63">
        <f t="shared" si="2"/>
        <v>0</v>
      </c>
      <c r="I16" s="63">
        <f t="shared" si="3"/>
        <v>0</v>
      </c>
      <c r="J16" s="61">
        <v>0</v>
      </c>
      <c r="K16" s="61">
        <v>0</v>
      </c>
      <c r="L16" s="61">
        <v>0</v>
      </c>
    </row>
    <row r="17" ht="21" customHeight="1" spans="1:12">
      <c r="A17" s="14" t="s">
        <v>198</v>
      </c>
      <c r="B17" s="63">
        <f>C17+F17</f>
        <v>0</v>
      </c>
      <c r="C17" s="63">
        <f>D17+E17</f>
        <v>0</v>
      </c>
      <c r="D17" s="61">
        <v>0</v>
      </c>
      <c r="E17" s="61">
        <v>0</v>
      </c>
      <c r="F17" s="61">
        <v>0</v>
      </c>
      <c r="G17" s="14" t="s">
        <v>172</v>
      </c>
      <c r="H17" s="63">
        <f t="shared" si="2"/>
        <v>151323806.54</v>
      </c>
      <c r="I17" s="63">
        <f t="shared" si="3"/>
        <v>133733626.49</v>
      </c>
      <c r="J17" s="61">
        <v>85118442.05</v>
      </c>
      <c r="K17" s="61">
        <v>48615184.44</v>
      </c>
      <c r="L17" s="61">
        <v>17590180.05</v>
      </c>
    </row>
    <row r="18" ht="21" customHeight="1" spans="1:12">
      <c r="A18" s="14" t="s">
        <v>199</v>
      </c>
      <c r="B18" s="63">
        <f>C18+F18</f>
        <v>217002233.97</v>
      </c>
      <c r="C18" s="63">
        <f>D18+E18</f>
        <v>195177789.32</v>
      </c>
      <c r="D18" s="63">
        <f>SUM(D15:D17)</f>
        <v>107489320.72</v>
      </c>
      <c r="E18" s="63">
        <f>E15+E16+E17</f>
        <v>87688468.6</v>
      </c>
      <c r="F18" s="63">
        <f>SUM(F15:F17)</f>
        <v>21824444.65</v>
      </c>
      <c r="G18" s="14" t="s">
        <v>173</v>
      </c>
      <c r="H18" s="63">
        <f t="shared" si="2"/>
        <v>217432816.25</v>
      </c>
      <c r="I18" s="63">
        <f t="shared" si="3"/>
        <v>195608371.6</v>
      </c>
      <c r="J18" s="63">
        <f>J15+J16+J17</f>
        <v>108286904.48</v>
      </c>
      <c r="K18" s="63">
        <f>K15+K16+K17</f>
        <v>87321467.12</v>
      </c>
      <c r="L18" s="63">
        <f>L15+L16+L17</f>
        <v>21824444.65</v>
      </c>
    </row>
    <row r="19" ht="21" customHeight="1" spans="1:12">
      <c r="A19" s="9" t="s">
        <v>68</v>
      </c>
      <c r="B19" s="9" t="s">
        <v>68</v>
      </c>
      <c r="C19" s="9" t="s">
        <v>68</v>
      </c>
      <c r="D19" s="9" t="s">
        <v>68</v>
      </c>
      <c r="E19" s="9" t="s">
        <v>68</v>
      </c>
      <c r="F19" s="9" t="s">
        <v>68</v>
      </c>
      <c r="G19" s="14" t="s">
        <v>174</v>
      </c>
      <c r="H19" s="63">
        <f t="shared" si="2"/>
        <v>-430582.280000016</v>
      </c>
      <c r="I19" s="63">
        <f t="shared" si="3"/>
        <v>-430582.280000016</v>
      </c>
      <c r="J19" s="63">
        <f>D18-J18</f>
        <v>-797583.760000005</v>
      </c>
      <c r="K19" s="63">
        <f>E18-K18</f>
        <v>367001.479999989</v>
      </c>
      <c r="L19" s="63">
        <f>F18-L18</f>
        <v>0</v>
      </c>
    </row>
    <row r="20" ht="21" customHeight="1" spans="1:12">
      <c r="A20" s="14" t="s">
        <v>200</v>
      </c>
      <c r="B20" s="63">
        <f>C20+F20</f>
        <v>835540.43</v>
      </c>
      <c r="C20" s="63">
        <f>D20+E20</f>
        <v>835540.43</v>
      </c>
      <c r="D20" s="61">
        <v>830004.07</v>
      </c>
      <c r="E20" s="61">
        <v>5536.36</v>
      </c>
      <c r="F20" s="61">
        <v>0</v>
      </c>
      <c r="G20" s="14" t="s">
        <v>175</v>
      </c>
      <c r="H20" s="63">
        <f t="shared" si="2"/>
        <v>404958.149999984</v>
      </c>
      <c r="I20" s="63">
        <f t="shared" si="3"/>
        <v>404958.149999984</v>
      </c>
      <c r="J20" s="63">
        <f>D20+J19</f>
        <v>32420.3099999946</v>
      </c>
      <c r="K20" s="63">
        <f>E20+K19</f>
        <v>372537.839999989</v>
      </c>
      <c r="L20" s="63">
        <f>F20+L19</f>
        <v>0</v>
      </c>
    </row>
    <row r="21" ht="21" customHeight="1" spans="1:12">
      <c r="A21" s="9" t="s">
        <v>201</v>
      </c>
      <c r="B21" s="63">
        <f>C21+F21</f>
        <v>217837774.4</v>
      </c>
      <c r="C21" s="63">
        <f>D21+E21</f>
        <v>196013329.75</v>
      </c>
      <c r="D21" s="63">
        <f>D18+D20</f>
        <v>108319324.79</v>
      </c>
      <c r="E21" s="63">
        <f>E18+E20</f>
        <v>87694004.96</v>
      </c>
      <c r="F21" s="63">
        <f>F18+F20</f>
        <v>21824444.65</v>
      </c>
      <c r="G21" s="9" t="s">
        <v>201</v>
      </c>
      <c r="H21" s="63">
        <f>H18+H20</f>
        <v>217837774.4</v>
      </c>
      <c r="I21" s="63">
        <f>I18+I20</f>
        <v>196013329.75</v>
      </c>
      <c r="J21" s="63">
        <f>J18+J20</f>
        <v>108319324.79</v>
      </c>
      <c r="K21" s="63">
        <f>K18+K20</f>
        <v>87694004.96</v>
      </c>
      <c r="L21" s="63">
        <f>L18+L20</f>
        <v>21824444.65</v>
      </c>
    </row>
    <row r="22" ht="18" customHeight="1" spans="1:12">
      <c r="A22" s="122"/>
      <c r="B22" s="122"/>
      <c r="C22" s="122"/>
      <c r="D22" s="122"/>
      <c r="E22" s="122"/>
      <c r="F22" s="122"/>
      <c r="G22" s="4"/>
      <c r="H22" s="4"/>
      <c r="I22" s="4"/>
      <c r="J22" s="4"/>
      <c r="K22" s="4"/>
      <c r="L22" s="5" t="s">
        <v>202</v>
      </c>
    </row>
  </sheetData>
  <mergeCells count="9">
    <mergeCell ref="A1:L1"/>
    <mergeCell ref="C5:E5"/>
    <mergeCell ref="I5:K5"/>
    <mergeCell ref="A5:A6"/>
    <mergeCell ref="B5:B6"/>
    <mergeCell ref="F5:F6"/>
    <mergeCell ref="G5:G6"/>
    <mergeCell ref="H5:H6"/>
    <mergeCell ref="L5:L6"/>
  </mergeCells>
  <printOptions horizontalCentered="1"/>
  <pageMargins left="0.393055555555556" right="0.393055555555556" top="0.786805555555556" bottom="0.786805555555556" header="0.511805555555556" footer="0.511805555555556"/>
  <pageSetup paperSize="9" scale="80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决算汇总封面</vt:lpstr>
      <vt:lpstr>基层封面</vt:lpstr>
      <vt:lpstr>目录</vt:lpstr>
      <vt:lpstr>社会保险基金资产负债表</vt:lpstr>
      <vt:lpstr>社会保险基金决算收支总表</vt:lpstr>
      <vt:lpstr>企业职工基本养老保险基金收支表</vt:lpstr>
      <vt:lpstr>城乡居民基本养老保险基金收支表</vt:lpstr>
      <vt:lpstr>机关事业基本养老保险基金收支表</vt:lpstr>
      <vt:lpstr>职工基本医疗保险基金收支表</vt:lpstr>
      <vt:lpstr>城乡居民基本医疗保险基金收支表</vt:lpstr>
      <vt:lpstr>工伤保险基金收支表</vt:lpstr>
      <vt:lpstr>失业保险基金收支表</vt:lpstr>
      <vt:lpstr>生育保险基金收支表</vt:lpstr>
      <vt:lpstr>社会保障基金财政专户资产负债表</vt:lpstr>
      <vt:lpstr>社会保障基金财政专户收支表</vt:lpstr>
      <vt:lpstr>财政对社会保险基金补助资金情况表</vt:lpstr>
      <vt:lpstr>基本养老保险补充资料表</vt:lpstr>
      <vt:lpstr>基本医疗工伤生育补充资料表</vt:lpstr>
      <vt:lpstr>居民基本医疗保险补充资料表</vt:lpstr>
      <vt:lpstr>失业保险补充资料表</vt:lpstr>
      <vt:lpstr>其他养老保险情况表</vt:lpstr>
      <vt:lpstr>其他医疗保障情况表</vt:lpstr>
      <vt:lpstr>社会保险补充资料表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2019-06-28T16:34:00Z</dcterms:created>
  <dcterms:modified xsi:type="dcterms:W3CDTF">2019-08-30T04:19:08Z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