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一般公共预算收入表（表一）" sheetId="1" r:id="rId1"/>
    <sheet name="一般公共预算支出表（表二）" sheetId="2" r:id="rId2"/>
    <sheet name="一般公共预算本级支出表（三）" sheetId="3" r:id="rId3"/>
    <sheet name="一般公共预算本级基本支出表（四）" sheetId="4" r:id="rId4"/>
    <sheet name="一般公共预算税收返还和转移支付表（五）" sheetId="8" r:id="rId5"/>
    <sheet name="政府一般债务限额表（表六）" sheetId="9" r:id="rId6"/>
    <sheet name="政府一般债务余额表（表七）" sheetId="10" r:id="rId7"/>
    <sheet name="Sheet11" sheetId="11" r:id="rId8"/>
  </sheets>
  <externalReferences>
    <externalReference r:id="rId9"/>
  </externalReferences>
  <calcPr calcId="144525"/>
</workbook>
</file>

<file path=xl/sharedStrings.xml><?xml version="1.0" encoding="utf-8"?>
<sst xmlns="http://schemas.openxmlformats.org/spreadsheetml/2006/main" count="1843" uniqueCount="1206">
  <si>
    <t>表一</t>
  </si>
  <si>
    <t>2020年一般公共预算收入表</t>
  </si>
  <si>
    <t>单位：万元</t>
  </si>
  <si>
    <r>
      <rPr>
        <b/>
        <sz val="12"/>
        <rFont val="宋体"/>
        <charset val="134"/>
      </rPr>
      <t>项</t>
    </r>
    <r>
      <rPr>
        <b/>
        <sz val="12"/>
        <rFont val="宋体"/>
        <charset val="134"/>
      </rPr>
      <t>目</t>
    </r>
  </si>
  <si>
    <t>上年决算（执行)数</t>
  </si>
  <si>
    <t>预算数</t>
  </si>
  <si>
    <t>预算数为决算（执行）数%</t>
  </si>
  <si>
    <t>一、税收收入</t>
  </si>
  <si>
    <t xml:space="preserve">    增值税</t>
  </si>
  <si>
    <t xml:space="preserve">    营业税</t>
  </si>
  <si>
    <t xml:space="preserve">    企业所得税</t>
  </si>
  <si>
    <t xml:space="preserve">    企业所得税退税</t>
  </si>
  <si>
    <t xml:space="preserve">    个人所得税</t>
  </si>
  <si>
    <t xml:space="preserve">    资源税</t>
  </si>
  <si>
    <t xml:space="preserve">    城市维护建设税</t>
  </si>
  <si>
    <t xml:space="preserve">    房产税</t>
  </si>
  <si>
    <t xml:space="preserve">    印花税</t>
  </si>
  <si>
    <t xml:space="preserve">    城镇土地使用税</t>
  </si>
  <si>
    <t xml:space="preserve">    土地增值税</t>
  </si>
  <si>
    <t xml:space="preserve">    车船税</t>
  </si>
  <si>
    <t xml:space="preserve">    耕地占用税</t>
  </si>
  <si>
    <t xml:space="preserve">    契税</t>
  </si>
  <si>
    <t xml:space="preserve">    烟叶税</t>
  </si>
  <si>
    <t xml:space="preserve">    环境保护税</t>
  </si>
  <si>
    <t xml:space="preserve">    其他税收收入</t>
  </si>
  <si>
    <t>二、非税收入</t>
  </si>
  <si>
    <t xml:space="preserve">    专项收入</t>
  </si>
  <si>
    <t xml:space="preserve">    行政事业性收费收入</t>
  </si>
  <si>
    <t xml:space="preserve">    罚没收入</t>
  </si>
  <si>
    <t xml:space="preserve">    国有资本经营收入</t>
  </si>
  <si>
    <t xml:space="preserve">    国有资源（资产）有偿使用收入</t>
  </si>
  <si>
    <t xml:space="preserve">    捐赠收入</t>
  </si>
  <si>
    <t xml:space="preserve">    政府住房基金收入</t>
  </si>
  <si>
    <t xml:space="preserve">    其他收入</t>
  </si>
  <si>
    <t xml:space="preserve"> </t>
  </si>
  <si>
    <t>收入合计</t>
  </si>
  <si>
    <t>表二</t>
  </si>
  <si>
    <t>2020年一般公共预算支出表</t>
  </si>
  <si>
    <t>项目</t>
  </si>
  <si>
    <t>备注</t>
  </si>
  <si>
    <t>一、一般公共服务</t>
  </si>
  <si>
    <t xml:space="preserve">    人大事务</t>
  </si>
  <si>
    <t xml:space="preserve">      行政运行</t>
  </si>
  <si>
    <t xml:space="preserve">      一般行政管理事务</t>
  </si>
  <si>
    <t xml:space="preserve">      机关服务</t>
  </si>
  <si>
    <t xml:space="preserve">      人大会议</t>
  </si>
  <si>
    <t xml:space="preserve">      人大立法</t>
  </si>
  <si>
    <t xml:space="preserve">      人大监督</t>
  </si>
  <si>
    <t xml:space="preserve">      人大代表履职能力提升</t>
  </si>
  <si>
    <t xml:space="preserve">      代表工作</t>
  </si>
  <si>
    <t xml:space="preserve">      人大信访工作</t>
  </si>
  <si>
    <t xml:space="preserve">      事业运行</t>
  </si>
  <si>
    <t xml:space="preserve">      其他人大事务支出</t>
  </si>
  <si>
    <t xml:space="preserve">    政协事务</t>
  </si>
  <si>
    <t xml:space="preserve">      政协会议</t>
  </si>
  <si>
    <t xml:space="preserve">      委员视察</t>
  </si>
  <si>
    <t xml:space="preserve">      参政议政</t>
  </si>
  <si>
    <t xml:space="preserve">      其他政协事务支出</t>
  </si>
  <si>
    <t xml:space="preserve">    政府办公厅(室)及相关机构事务</t>
  </si>
  <si>
    <t xml:space="preserve">      专项服务</t>
  </si>
  <si>
    <t xml:space="preserve">      专项业务活动</t>
  </si>
  <si>
    <t xml:space="preserve">      政务公开审批</t>
  </si>
  <si>
    <t xml:space="preserve">      信访事务</t>
  </si>
  <si>
    <t xml:space="preserve">      参事事务</t>
  </si>
  <si>
    <t xml:space="preserve">      其他政府办公厅（室）及相关机构事务支出</t>
  </si>
  <si>
    <t xml:space="preserve">    发展与改革事务</t>
  </si>
  <si>
    <t xml:space="preserve">      战略规划与实施</t>
  </si>
  <si>
    <t xml:space="preserve">      日常经济运行调节</t>
  </si>
  <si>
    <t xml:space="preserve">      社会事业发展规划</t>
  </si>
  <si>
    <t xml:space="preserve">      经济体制改革研究</t>
  </si>
  <si>
    <t xml:space="preserve">      物价管理</t>
  </si>
  <si>
    <t xml:space="preserve">      其他发展与改革事务支出</t>
  </si>
  <si>
    <t xml:space="preserve">    统计信息事务</t>
  </si>
  <si>
    <t xml:space="preserve">      信息事务</t>
  </si>
  <si>
    <t xml:space="preserve">      专项统计业务</t>
  </si>
  <si>
    <t xml:space="preserve">      统计管理</t>
  </si>
  <si>
    <t xml:space="preserve">      专项普查活动</t>
  </si>
  <si>
    <t xml:space="preserve">      统计抽样调查</t>
  </si>
  <si>
    <t xml:space="preserve">      其他统计信息事务支出</t>
  </si>
  <si>
    <t xml:space="preserve">    财政事务</t>
  </si>
  <si>
    <t xml:space="preserve">      预算改革业务</t>
  </si>
  <si>
    <t xml:space="preserve">      财政国库业务</t>
  </si>
  <si>
    <t xml:space="preserve">      财政监察</t>
  </si>
  <si>
    <t xml:space="preserve">      信息化建设</t>
  </si>
  <si>
    <t xml:space="preserve">      财政委托业务支出</t>
  </si>
  <si>
    <t xml:space="preserve">      其他财政事务支出</t>
  </si>
  <si>
    <t xml:space="preserve">    税收事务</t>
  </si>
  <si>
    <t xml:space="preserve">      税务办案</t>
  </si>
  <si>
    <t xml:space="preserve">      发票管理及税务登记</t>
  </si>
  <si>
    <t xml:space="preserve">      代扣代收代征税款手续费</t>
  </si>
  <si>
    <t xml:space="preserve">      税务宣传</t>
  </si>
  <si>
    <t xml:space="preserve">      协税护税</t>
  </si>
  <si>
    <t xml:space="preserve">      其他税收事务支出</t>
  </si>
  <si>
    <t xml:space="preserve">    审计事务</t>
  </si>
  <si>
    <t xml:space="preserve">      审计业务</t>
  </si>
  <si>
    <t xml:space="preserve">      审计管理</t>
  </si>
  <si>
    <t xml:space="preserve">      其他审计事务支出</t>
  </si>
  <si>
    <t xml:space="preserve">    海关事务</t>
  </si>
  <si>
    <t xml:space="preserve">      缉私办案</t>
  </si>
  <si>
    <t xml:space="preserve">      口岸管理</t>
  </si>
  <si>
    <t xml:space="preserve">      海关关务</t>
  </si>
  <si>
    <t xml:space="preserve">      关税征管</t>
  </si>
  <si>
    <t xml:space="preserve">      海关监管</t>
  </si>
  <si>
    <t xml:space="preserve">      检验检疫</t>
  </si>
  <si>
    <t xml:space="preserve">      其他海关事务支出</t>
  </si>
  <si>
    <t xml:space="preserve">    人力资源事务</t>
  </si>
  <si>
    <t xml:space="preserve">      政府特殊津贴</t>
  </si>
  <si>
    <t xml:space="preserve">      资助留学回国人员</t>
  </si>
  <si>
    <t xml:space="preserve">      博士后日常经费</t>
  </si>
  <si>
    <t xml:space="preserve">      引进人才费用</t>
  </si>
  <si>
    <t xml:space="preserve">      其他人力资源事务支出</t>
  </si>
  <si>
    <t xml:space="preserve">    纪检监察事务</t>
  </si>
  <si>
    <t xml:space="preserve">      大案要案查处</t>
  </si>
  <si>
    <t xml:space="preserve">      派驻派出机构</t>
  </si>
  <si>
    <t xml:space="preserve">      巡视工作</t>
  </si>
  <si>
    <t xml:space="preserve">      其他纪检监察事务支出</t>
  </si>
  <si>
    <t xml:space="preserve">    商贸事务</t>
  </si>
  <si>
    <t xml:space="preserve">      对外贸易管理</t>
  </si>
  <si>
    <t xml:space="preserve">      国际经济合作</t>
  </si>
  <si>
    <t xml:space="preserve">      外资管理</t>
  </si>
  <si>
    <t xml:space="preserve">      国内贸易管理</t>
  </si>
  <si>
    <t xml:space="preserve">      招商引资</t>
  </si>
  <si>
    <t xml:space="preserve">      其他商贸事务支出</t>
  </si>
  <si>
    <t xml:space="preserve">    知识产权事务</t>
  </si>
  <si>
    <t xml:space="preserve">      专利审批</t>
  </si>
  <si>
    <t xml:space="preserve">      国家知识产权战略</t>
  </si>
  <si>
    <t xml:space="preserve">      专利试点和产业化推进</t>
  </si>
  <si>
    <t xml:space="preserve">      国际组织专项活动</t>
  </si>
  <si>
    <t xml:space="preserve">      知识产权宏观管理</t>
  </si>
  <si>
    <t xml:space="preserve">      商标管理</t>
  </si>
  <si>
    <t xml:space="preserve">      原产地地理标志管理</t>
  </si>
  <si>
    <t xml:space="preserve">      其他知识产权事务支出</t>
  </si>
  <si>
    <t xml:space="preserve">    民族事务</t>
  </si>
  <si>
    <t xml:space="preserve">      民族工作专项</t>
  </si>
  <si>
    <t xml:space="preserve">      其他民族事务支出</t>
  </si>
  <si>
    <t xml:space="preserve">    港澳台事务</t>
  </si>
  <si>
    <t xml:space="preserve">      港澳事务</t>
  </si>
  <si>
    <t xml:space="preserve">      台湾事务</t>
  </si>
  <si>
    <t xml:space="preserve">      其他港澳台事务支出</t>
  </si>
  <si>
    <t xml:space="preserve">    档案事务</t>
  </si>
  <si>
    <t xml:space="preserve">      档案馆</t>
  </si>
  <si>
    <t xml:space="preserve">      其他档案事务支出</t>
  </si>
  <si>
    <t xml:space="preserve">    民主党派及工商联事务</t>
  </si>
  <si>
    <t xml:space="preserve">      其他民主党派及工商联事务支出</t>
  </si>
  <si>
    <t xml:space="preserve">    群众团体事务</t>
  </si>
  <si>
    <t xml:space="preserve">      工会事务</t>
  </si>
  <si>
    <t xml:space="preserve">      其他群众团体事务支出</t>
  </si>
  <si>
    <t xml:space="preserve">    党委办公厅（室）及相关机构事务</t>
  </si>
  <si>
    <t xml:space="preserve">      专项业务</t>
  </si>
  <si>
    <t xml:space="preserve">      其他党委办公厅（室）及相关机构事务支出</t>
  </si>
  <si>
    <t xml:space="preserve">    组织事务</t>
  </si>
  <si>
    <t xml:space="preserve">      公务员事务</t>
  </si>
  <si>
    <t xml:space="preserve">      其他组织事务支出</t>
  </si>
  <si>
    <t xml:space="preserve">    宣传事务</t>
  </si>
  <si>
    <t xml:space="preserve">      宣传管理</t>
  </si>
  <si>
    <t xml:space="preserve">      其他宣传事务支出</t>
  </si>
  <si>
    <t xml:space="preserve">    统战事务</t>
  </si>
  <si>
    <t xml:space="preserve">      宗教事务</t>
  </si>
  <si>
    <t xml:space="preserve">      华侨事务</t>
  </si>
  <si>
    <t xml:space="preserve">      其他统战事务支出</t>
  </si>
  <si>
    <t xml:space="preserve">    对外联络事务</t>
  </si>
  <si>
    <t xml:space="preserve">      其他对外联络事务支出</t>
  </si>
  <si>
    <t xml:space="preserve">    其他共产党事务支出</t>
  </si>
  <si>
    <t xml:space="preserve">      其他共产党事务支出</t>
  </si>
  <si>
    <t xml:space="preserve">    网信事务</t>
  </si>
  <si>
    <t xml:space="preserve">      信息安全事务</t>
  </si>
  <si>
    <t xml:space="preserve">      其他网信事务支出</t>
  </si>
  <si>
    <t xml:space="preserve">    市场监督管理事务</t>
  </si>
  <si>
    <t xml:space="preserve">      市场主体管理</t>
  </si>
  <si>
    <t xml:space="preserve">      市场秩序执法</t>
  </si>
  <si>
    <t xml:space="preserve">      质量基础</t>
  </si>
  <si>
    <t xml:space="preserve">      药品事务</t>
  </si>
  <si>
    <t xml:space="preserve">      医疗器械事务</t>
  </si>
  <si>
    <t xml:space="preserve">      化妆品事务</t>
  </si>
  <si>
    <t xml:space="preserve">      质量安全监管</t>
  </si>
  <si>
    <t xml:space="preserve">      食品安全监管</t>
  </si>
  <si>
    <t xml:space="preserve">      其他市场监督管理事务</t>
  </si>
  <si>
    <t xml:space="preserve">    其他一般公共服务支出</t>
  </si>
  <si>
    <t xml:space="preserve">      国家赔偿费用支出</t>
  </si>
  <si>
    <t xml:space="preserve">      其他一般公共服务支出</t>
  </si>
  <si>
    <t>二、外交支出</t>
  </si>
  <si>
    <t xml:space="preserve">    对外合作与交流</t>
  </si>
  <si>
    <t xml:space="preserve">      对外合作活动</t>
  </si>
  <si>
    <t xml:space="preserve">    其他外交支出</t>
  </si>
  <si>
    <t>三、国防支出</t>
  </si>
  <si>
    <t xml:space="preserve">    国防动员</t>
  </si>
  <si>
    <t xml:space="preserve">      兵役征集</t>
  </si>
  <si>
    <t xml:space="preserve">      经济动员</t>
  </si>
  <si>
    <t xml:space="preserve">      人民防空</t>
  </si>
  <si>
    <t xml:space="preserve">      交通战备</t>
  </si>
  <si>
    <t xml:space="preserve">      国防教育</t>
  </si>
  <si>
    <t xml:space="preserve">      预备役部队</t>
  </si>
  <si>
    <t xml:space="preserve">      民兵</t>
  </si>
  <si>
    <t xml:space="preserve">      边海防</t>
  </si>
  <si>
    <t xml:space="preserve">      其他国防动员支出</t>
  </si>
  <si>
    <t xml:space="preserve">    其他国防支出</t>
  </si>
  <si>
    <t>四、公共安全支出</t>
  </si>
  <si>
    <t xml:space="preserve">    武装警察部队</t>
  </si>
  <si>
    <t xml:space="preserve">      武装警察部队</t>
  </si>
  <si>
    <t xml:space="preserve">      其他武装警察部队支出</t>
  </si>
  <si>
    <t xml:space="preserve">    公安</t>
  </si>
  <si>
    <t xml:space="preserve">      执法办案</t>
  </si>
  <si>
    <t xml:space="preserve">      特别业务</t>
  </si>
  <si>
    <t xml:space="preserve">      特勤业务</t>
  </si>
  <si>
    <t xml:space="preserve">      移民事务</t>
  </si>
  <si>
    <t xml:space="preserve">      其他公安支出</t>
  </si>
  <si>
    <t xml:space="preserve">    国家安全</t>
  </si>
  <si>
    <t xml:space="preserve">      安全业务</t>
  </si>
  <si>
    <t xml:space="preserve">      其他国家安全支出</t>
  </si>
  <si>
    <t xml:space="preserve">    检察</t>
  </si>
  <si>
    <t xml:space="preserve">      “两房”建设</t>
  </si>
  <si>
    <t xml:space="preserve">      检查监督</t>
  </si>
  <si>
    <t xml:space="preserve">      其他检察支出</t>
  </si>
  <si>
    <t xml:space="preserve">    法院</t>
  </si>
  <si>
    <t xml:space="preserve">      案件审判</t>
  </si>
  <si>
    <t xml:space="preserve">      案件执行</t>
  </si>
  <si>
    <t xml:space="preserve">      “两庭”建设</t>
  </si>
  <si>
    <t xml:space="preserve">      其他法院支出</t>
  </si>
  <si>
    <t xml:space="preserve">    司法</t>
  </si>
  <si>
    <t xml:space="preserve">      基层司法业务</t>
  </si>
  <si>
    <t xml:space="preserve">      普法宣传</t>
  </si>
  <si>
    <t xml:space="preserve">      律师公证管理</t>
  </si>
  <si>
    <t xml:space="preserve">      法律援助</t>
  </si>
  <si>
    <t xml:space="preserve">      国家统一法律职业资格考试</t>
  </si>
  <si>
    <t xml:space="preserve">      仲裁</t>
  </si>
  <si>
    <t xml:space="preserve">      社区矫正</t>
  </si>
  <si>
    <t xml:space="preserve">      司法鉴定</t>
  </si>
  <si>
    <t xml:space="preserve">      法制建设</t>
  </si>
  <si>
    <t xml:space="preserve">      其他司法支出</t>
  </si>
  <si>
    <t xml:space="preserve">    监狱</t>
  </si>
  <si>
    <t xml:space="preserve">      犯人生活</t>
  </si>
  <si>
    <t xml:space="preserve">      犯人改造</t>
  </si>
  <si>
    <t xml:space="preserve">      狱政设施建设</t>
  </si>
  <si>
    <t xml:space="preserve">      其他监狱支出</t>
  </si>
  <si>
    <t xml:space="preserve">    强制隔离戒毒</t>
  </si>
  <si>
    <t xml:space="preserve">      强制隔离戒毒人员生活</t>
  </si>
  <si>
    <t xml:space="preserve">      强制隔离戒毒人员教育</t>
  </si>
  <si>
    <t xml:space="preserve">      所政设施建设</t>
  </si>
  <si>
    <t xml:space="preserve">      其他强制隔离戒毒支出</t>
  </si>
  <si>
    <t xml:space="preserve">    国家保密</t>
  </si>
  <si>
    <t xml:space="preserve">      保密技术</t>
  </si>
  <si>
    <t xml:space="preserve">      保密管理</t>
  </si>
  <si>
    <t xml:space="preserve">      其他国家保密支出</t>
  </si>
  <si>
    <t xml:space="preserve">    缉私警察</t>
  </si>
  <si>
    <t xml:space="preserve">      缉私业务</t>
  </si>
  <si>
    <t xml:space="preserve">      其他缉私警察支出</t>
  </si>
  <si>
    <t xml:space="preserve">    其他公共安全支出</t>
  </si>
  <si>
    <t xml:space="preserve">      其他公共安全支出</t>
  </si>
  <si>
    <t>五、教育支出</t>
  </si>
  <si>
    <t xml:space="preserve">    教育管理事务</t>
  </si>
  <si>
    <t xml:space="preserve">      其他教育管理事务支出</t>
  </si>
  <si>
    <t xml:space="preserve">    普通教育</t>
  </si>
  <si>
    <t xml:space="preserve">      学前教育</t>
  </si>
  <si>
    <t xml:space="preserve">      小学教育</t>
  </si>
  <si>
    <t xml:space="preserve">      初中教育</t>
  </si>
  <si>
    <t xml:space="preserve">      高中教育</t>
  </si>
  <si>
    <t xml:space="preserve">      高等教育</t>
  </si>
  <si>
    <t xml:space="preserve">      化解农村义务教育债务支出</t>
  </si>
  <si>
    <t xml:space="preserve">      化解普通高中债务支出</t>
  </si>
  <si>
    <t xml:space="preserve">      其他普通教育支出</t>
  </si>
  <si>
    <t xml:space="preserve">    职业教育</t>
  </si>
  <si>
    <t xml:space="preserve">      初等职业教育</t>
  </si>
  <si>
    <t xml:space="preserve">      中等职业教育</t>
  </si>
  <si>
    <t xml:space="preserve">      技校教育</t>
  </si>
  <si>
    <t xml:space="preserve">      高等职业教育</t>
  </si>
  <si>
    <t xml:space="preserve">      其他职业教育支出</t>
  </si>
  <si>
    <t xml:space="preserve">    成人教育</t>
  </si>
  <si>
    <t xml:space="preserve">      成人初等教育</t>
  </si>
  <si>
    <t xml:space="preserve">      成人中等教育</t>
  </si>
  <si>
    <t xml:space="preserve">      成人高等教育</t>
  </si>
  <si>
    <t xml:space="preserve">      成人广播电视教育</t>
  </si>
  <si>
    <t xml:space="preserve">      其他成人教育支出</t>
  </si>
  <si>
    <t xml:space="preserve">    广播电视教育</t>
  </si>
  <si>
    <t xml:space="preserve">      广播电视学校</t>
  </si>
  <si>
    <t xml:space="preserve">      教育电视台</t>
  </si>
  <si>
    <t xml:space="preserve">      其他广播电视教育支出</t>
  </si>
  <si>
    <t xml:space="preserve">    留学教育</t>
  </si>
  <si>
    <t xml:space="preserve">      出国留学教育</t>
  </si>
  <si>
    <t xml:space="preserve">      来华留学教育</t>
  </si>
  <si>
    <t xml:space="preserve">      其他留学教育支出</t>
  </si>
  <si>
    <t xml:space="preserve">    特殊教育</t>
  </si>
  <si>
    <t xml:space="preserve">      特殊学校教育</t>
  </si>
  <si>
    <t xml:space="preserve">      工读学校教育</t>
  </si>
  <si>
    <t xml:space="preserve">      其他特殊教育支出</t>
  </si>
  <si>
    <t xml:space="preserve">    进修及培训</t>
  </si>
  <si>
    <t xml:space="preserve">      教师进修</t>
  </si>
  <si>
    <t xml:space="preserve">      干部教育</t>
  </si>
  <si>
    <t xml:space="preserve">      培训支出</t>
  </si>
  <si>
    <t xml:space="preserve">      退役士兵能力提升</t>
  </si>
  <si>
    <t xml:space="preserve">      其他进修及培训</t>
  </si>
  <si>
    <t xml:space="preserve">    教育费附加安排的支出</t>
  </si>
  <si>
    <t xml:space="preserve">      农村中小学校舍建设</t>
  </si>
  <si>
    <t xml:space="preserve">      农村中小学教学设施</t>
  </si>
  <si>
    <t xml:space="preserve">      城市中小学校舍建设</t>
  </si>
  <si>
    <t xml:space="preserve">      城市中小学教学设施</t>
  </si>
  <si>
    <t xml:space="preserve">      中等职业学校教学设施</t>
  </si>
  <si>
    <t xml:space="preserve">      其他教育费附加安排的支出</t>
  </si>
  <si>
    <t xml:space="preserve">    其他教育支出</t>
  </si>
  <si>
    <t>六、科学技术支出</t>
  </si>
  <si>
    <t xml:space="preserve">    科学技术管理事务</t>
  </si>
  <si>
    <t xml:space="preserve">      其他科学技术管理事务支出</t>
  </si>
  <si>
    <t xml:space="preserve">    基础研究</t>
  </si>
  <si>
    <t xml:space="preserve">      机构运行</t>
  </si>
  <si>
    <t xml:space="preserve">      自然科学基金</t>
  </si>
  <si>
    <t xml:space="preserve">      重点实验室及相关设施</t>
  </si>
  <si>
    <t xml:space="preserve">      重大科学工程</t>
  </si>
  <si>
    <t xml:space="preserve">      专项基础科研</t>
  </si>
  <si>
    <t xml:space="preserve">      专项技术基础</t>
  </si>
  <si>
    <t xml:space="preserve">      其他基础研究支出</t>
  </si>
  <si>
    <t xml:space="preserve">    应用研究</t>
  </si>
  <si>
    <t xml:space="preserve">      社会公益研究</t>
  </si>
  <si>
    <t xml:space="preserve">      高技术研究</t>
  </si>
  <si>
    <t xml:space="preserve">      专项科研试制</t>
  </si>
  <si>
    <t xml:space="preserve">      其他应用研究支出</t>
  </si>
  <si>
    <t xml:space="preserve">    技术研究与开发</t>
  </si>
  <si>
    <t xml:space="preserve">      科技成果转化与扩散</t>
  </si>
  <si>
    <t xml:space="preserve">      其他技术研究与开发支出</t>
  </si>
  <si>
    <t xml:space="preserve">    科技条件与服务</t>
  </si>
  <si>
    <t xml:space="preserve">      技术创新服务体系</t>
  </si>
  <si>
    <t xml:space="preserve">      科技条件专项</t>
  </si>
  <si>
    <t xml:space="preserve">      其他科技条件与服务支出</t>
  </si>
  <si>
    <t xml:space="preserve">    社会科学</t>
  </si>
  <si>
    <t xml:space="preserve">      社会科学研究机构</t>
  </si>
  <si>
    <t xml:space="preserve">      社会科学研究</t>
  </si>
  <si>
    <t xml:space="preserve">      社科基金支出</t>
  </si>
  <si>
    <t xml:space="preserve">      其他社会科学支出</t>
  </si>
  <si>
    <t xml:space="preserve">    科学技术普及</t>
  </si>
  <si>
    <t xml:space="preserve">      科普活动</t>
  </si>
  <si>
    <t xml:space="preserve">      青少年科技活动</t>
  </si>
  <si>
    <t xml:space="preserve">      学术交流活动</t>
  </si>
  <si>
    <t xml:space="preserve">      科技馆站</t>
  </si>
  <si>
    <t xml:space="preserve">      其他科学技术普及支出</t>
  </si>
  <si>
    <t xml:space="preserve">    科技交流与合作</t>
  </si>
  <si>
    <t xml:space="preserve">      国际交流与合作</t>
  </si>
  <si>
    <t xml:space="preserve">      重大科技合作项目</t>
  </si>
  <si>
    <t xml:space="preserve">      其他科技交流与合作支出</t>
  </si>
  <si>
    <t xml:space="preserve">    科技重大项目</t>
  </si>
  <si>
    <t xml:space="preserve">      科技重大专项</t>
  </si>
  <si>
    <t xml:space="preserve">      重点研发计划</t>
  </si>
  <si>
    <t xml:space="preserve">      其他科技重大项目</t>
  </si>
  <si>
    <t xml:space="preserve">    其他科学技术支出</t>
  </si>
  <si>
    <t xml:space="preserve">      科技奖励</t>
  </si>
  <si>
    <t xml:space="preserve">      核应急</t>
  </si>
  <si>
    <t xml:space="preserve">      转制科研机构</t>
  </si>
  <si>
    <t xml:space="preserve">      其他科学技术支出</t>
  </si>
  <si>
    <t>七、文化旅游体育与传媒支出</t>
  </si>
  <si>
    <t xml:space="preserve">    文化和旅游</t>
  </si>
  <si>
    <t xml:space="preserve">      图书馆</t>
  </si>
  <si>
    <t xml:space="preserve">      文化展示及纪念机构</t>
  </si>
  <si>
    <t xml:space="preserve">      艺术表演场所</t>
  </si>
  <si>
    <t xml:space="preserve">      艺术表演团体</t>
  </si>
  <si>
    <t xml:space="preserve">      文化活动</t>
  </si>
  <si>
    <t xml:space="preserve">      群众文化</t>
  </si>
  <si>
    <t xml:space="preserve">      文化和旅游交流与合作</t>
  </si>
  <si>
    <t xml:space="preserve">      文化创作与保护</t>
  </si>
  <si>
    <t xml:space="preserve">      文化和旅游市场管理</t>
  </si>
  <si>
    <t xml:space="preserve">      旅游宣传</t>
  </si>
  <si>
    <t xml:space="preserve">      文化和旅游管理事务</t>
  </si>
  <si>
    <t xml:space="preserve">      其他文化和旅游支出</t>
  </si>
  <si>
    <t xml:space="preserve">    文物</t>
  </si>
  <si>
    <t xml:space="preserve">      文物保护</t>
  </si>
  <si>
    <t xml:space="preserve">      博物馆</t>
  </si>
  <si>
    <t xml:space="preserve">      历史名城与古迹</t>
  </si>
  <si>
    <t xml:space="preserve">      其他文物支出</t>
  </si>
  <si>
    <t xml:space="preserve">    体育</t>
  </si>
  <si>
    <t xml:space="preserve">      运动项目管理</t>
  </si>
  <si>
    <t xml:space="preserve">      体育竞赛</t>
  </si>
  <si>
    <t xml:space="preserve">      体育训练</t>
  </si>
  <si>
    <t xml:space="preserve">      体育场馆</t>
  </si>
  <si>
    <t xml:space="preserve">      群众体育</t>
  </si>
  <si>
    <t xml:space="preserve">      体育交流与合作</t>
  </si>
  <si>
    <t xml:space="preserve">      其他体育支出</t>
  </si>
  <si>
    <t xml:space="preserve">    新闻出版电影</t>
  </si>
  <si>
    <t xml:space="preserve">      一般行政管理实务</t>
  </si>
  <si>
    <t xml:space="preserve">      新闻通讯</t>
  </si>
  <si>
    <t xml:space="preserve">      出版发行</t>
  </si>
  <si>
    <t xml:space="preserve">      版权管理</t>
  </si>
  <si>
    <t xml:space="preserve">      电影</t>
  </si>
  <si>
    <t xml:space="preserve">      其他新闻出版电影支出</t>
  </si>
  <si>
    <t xml:space="preserve">    广播电视</t>
  </si>
  <si>
    <t xml:space="preserve">      广播</t>
  </si>
  <si>
    <t xml:space="preserve">      电视</t>
  </si>
  <si>
    <t xml:space="preserve">      监测监管</t>
  </si>
  <si>
    <t xml:space="preserve">      其他广播电视支出</t>
  </si>
  <si>
    <t xml:space="preserve">    其他文化旅游体育与传媒支出</t>
  </si>
  <si>
    <t xml:space="preserve">      宣传文化发展专项支出</t>
  </si>
  <si>
    <t xml:space="preserve">      文化产业发展专项支出</t>
  </si>
  <si>
    <t xml:space="preserve">      其他文化旅游体育与传媒支出</t>
  </si>
  <si>
    <t>八、社会保障和就业支出</t>
  </si>
  <si>
    <t xml:space="preserve">    人力资源和社会保障管理事务</t>
  </si>
  <si>
    <t xml:space="preserve">      综合业务管理</t>
  </si>
  <si>
    <t xml:space="preserve">      劳动保障监察</t>
  </si>
  <si>
    <t xml:space="preserve">      就业管理事务</t>
  </si>
  <si>
    <t xml:space="preserve">      社会保险业务管理事务</t>
  </si>
  <si>
    <t xml:space="preserve">      社会保险经办机构</t>
  </si>
  <si>
    <t xml:space="preserve">      劳动关系和维权</t>
  </si>
  <si>
    <t xml:space="preserve">      公共就业服务和职业技能鉴定机构</t>
  </si>
  <si>
    <t xml:space="preserve">      劳动人事争议调解仲裁</t>
  </si>
  <si>
    <t xml:space="preserve">      其他人力资源和社会保障管理事务支出</t>
  </si>
  <si>
    <t xml:space="preserve">    民政管理事务</t>
  </si>
  <si>
    <t xml:space="preserve">      社会组织管理</t>
  </si>
  <si>
    <t xml:space="preserve">      行政区划和地名管理</t>
  </si>
  <si>
    <t xml:space="preserve">      基层政权建设和社区治理</t>
  </si>
  <si>
    <t xml:space="preserve">      其他民政管理事务支出</t>
  </si>
  <si>
    <t xml:space="preserve">    补充全国社会保障基金</t>
  </si>
  <si>
    <t xml:space="preserve">      用一般公共预算补充基金</t>
  </si>
  <si>
    <t xml:space="preserve">    行政事业单位养老支出</t>
  </si>
  <si>
    <t xml:space="preserve">      行政单位离退休</t>
  </si>
  <si>
    <t xml:space="preserve">      事业单位离退休</t>
  </si>
  <si>
    <t xml:space="preserve">      离退休人员管理机构</t>
  </si>
  <si>
    <t xml:space="preserve">      机关事业单位基本养老保险缴费支出</t>
  </si>
  <si>
    <t xml:space="preserve">      机关事业单位职业年金缴费支出</t>
  </si>
  <si>
    <t xml:space="preserve">      对机关事业单位基本养老保险基金的补助</t>
  </si>
  <si>
    <t xml:space="preserve">      其他行政事业单位养老支出</t>
  </si>
  <si>
    <t xml:space="preserve">    企业改革补助</t>
  </si>
  <si>
    <t xml:space="preserve">      企业关闭破产补助</t>
  </si>
  <si>
    <t xml:space="preserve">      厂办大集体改革补助</t>
  </si>
  <si>
    <t xml:space="preserve">      其他企业改革发展补助</t>
  </si>
  <si>
    <t xml:space="preserve">    就业补助</t>
  </si>
  <si>
    <t xml:space="preserve">      就业创业服务补贴</t>
  </si>
  <si>
    <t xml:space="preserve">      职业培训补贴</t>
  </si>
  <si>
    <t xml:space="preserve">      社会保险补贴</t>
  </si>
  <si>
    <t xml:space="preserve">      公益性岗位补贴</t>
  </si>
  <si>
    <t xml:space="preserve">      职业技能鉴定补贴</t>
  </si>
  <si>
    <t xml:space="preserve">      就业见习补贴</t>
  </si>
  <si>
    <t xml:space="preserve">      高技能人才培养补助</t>
  </si>
  <si>
    <t xml:space="preserve">      求职创业补贴</t>
  </si>
  <si>
    <t xml:space="preserve">      其他就业补助支出</t>
  </si>
  <si>
    <t xml:space="preserve">    抚恤</t>
  </si>
  <si>
    <t xml:space="preserve">      死亡抚恤</t>
  </si>
  <si>
    <t xml:space="preserve">      伤残抚恤</t>
  </si>
  <si>
    <t xml:space="preserve">      在乡复员、退伍军人生活补助</t>
  </si>
  <si>
    <t xml:space="preserve">      优抚事业单位支出</t>
  </si>
  <si>
    <t xml:space="preserve">      义务兵优待</t>
  </si>
  <si>
    <t xml:space="preserve">      农村籍退役士兵老年生活补助</t>
  </si>
  <si>
    <t xml:space="preserve">      其他优抚支出</t>
  </si>
  <si>
    <t xml:space="preserve">    退役安置</t>
  </si>
  <si>
    <t xml:space="preserve">      退役士兵安置</t>
  </si>
  <si>
    <t xml:space="preserve">      军队移交政府的离退休人员安置</t>
  </si>
  <si>
    <t xml:space="preserve">      军队移交政府离退休干部管理机构</t>
  </si>
  <si>
    <t xml:space="preserve">      退役士兵管理教育</t>
  </si>
  <si>
    <t xml:space="preserve">      军队转业干部安置</t>
  </si>
  <si>
    <t xml:space="preserve">      其他退役安置支出</t>
  </si>
  <si>
    <t xml:space="preserve">    社会福利</t>
  </si>
  <si>
    <t xml:space="preserve">      儿童福利</t>
  </si>
  <si>
    <t xml:space="preserve">      老年福利</t>
  </si>
  <si>
    <t xml:space="preserve">      康复辅具</t>
  </si>
  <si>
    <t xml:space="preserve">      殡葬</t>
  </si>
  <si>
    <t xml:space="preserve">      社会福利事业单位</t>
  </si>
  <si>
    <t xml:space="preserve">      养老服务</t>
  </si>
  <si>
    <t xml:space="preserve">      其他社会福利支出</t>
  </si>
  <si>
    <t xml:space="preserve">    残疾人事业</t>
  </si>
  <si>
    <t xml:space="preserve">      残疾人康复</t>
  </si>
  <si>
    <t xml:space="preserve">      残疾人就业和扶贫</t>
  </si>
  <si>
    <t xml:space="preserve">      残疾人体育</t>
  </si>
  <si>
    <t xml:space="preserve">      残疾人生活和护理补贴</t>
  </si>
  <si>
    <t xml:space="preserve">      其他残疾人事业支出</t>
  </si>
  <si>
    <t xml:space="preserve">    红十字事业</t>
  </si>
  <si>
    <t xml:space="preserve">      其他红十字事业支出</t>
  </si>
  <si>
    <t xml:space="preserve">    最低生活保障</t>
  </si>
  <si>
    <t xml:space="preserve">      城市最低生活保障金支出</t>
  </si>
  <si>
    <t xml:space="preserve">      农村最低生活保障金支出</t>
  </si>
  <si>
    <t xml:space="preserve">    临时救助</t>
  </si>
  <si>
    <t xml:space="preserve">      临时救助支出</t>
  </si>
  <si>
    <t xml:space="preserve">      流浪乞讨人员救助支出</t>
  </si>
  <si>
    <t xml:space="preserve">    特困人员救助供养</t>
  </si>
  <si>
    <t xml:space="preserve">      城市特困人员救助供养支出</t>
  </si>
  <si>
    <t xml:space="preserve">      农村特困人员救助供养支出</t>
  </si>
  <si>
    <t xml:space="preserve">    补充道路交通事故社会救助基金</t>
  </si>
  <si>
    <t xml:space="preserve">      交强险增值税补助基金支出</t>
  </si>
  <si>
    <t xml:space="preserve">      交强险罚款收入补助基金支出</t>
  </si>
  <si>
    <t xml:space="preserve">    其他生活救助</t>
  </si>
  <si>
    <t xml:space="preserve">      其他城市生活救助</t>
  </si>
  <si>
    <t xml:space="preserve">      其他农村生活救助</t>
  </si>
  <si>
    <t xml:space="preserve">    财政对基本养老保险基金的补助</t>
  </si>
  <si>
    <t xml:space="preserve">      财政对企业职工基本养老保险基金的补助</t>
  </si>
  <si>
    <t xml:space="preserve">      财政对城乡居民基本养老保险基金的补助</t>
  </si>
  <si>
    <t xml:space="preserve">      财政对其他基本养老保险基金的补助</t>
  </si>
  <si>
    <t xml:space="preserve">    财政对其他社会保险基金的补助</t>
  </si>
  <si>
    <t xml:space="preserve">      财政对失业保险基金的补助</t>
  </si>
  <si>
    <t xml:space="preserve">      财政对工伤保险基金的补助</t>
  </si>
  <si>
    <t xml:space="preserve">      财政对生育保险基金的补助</t>
  </si>
  <si>
    <t xml:space="preserve">      其他财政对社会保险基金的补助</t>
  </si>
  <si>
    <t xml:space="preserve">    退役军人管理事务</t>
  </si>
  <si>
    <t xml:space="preserve">      拥军优属</t>
  </si>
  <si>
    <t xml:space="preserve">      部队供应</t>
  </si>
  <si>
    <t xml:space="preserve">      其他退役军人事务管理支出</t>
  </si>
  <si>
    <t xml:space="preserve">    财政代缴社会保险费支出</t>
  </si>
  <si>
    <t xml:space="preserve">      财政代缴城乡居民基本养老保险费支出</t>
  </si>
  <si>
    <t xml:space="preserve">      财政代缴其他社会保险费支出</t>
  </si>
  <si>
    <t xml:space="preserve">    其他社会保障和就业支出</t>
  </si>
  <si>
    <t>九、卫生健康支出</t>
  </si>
  <si>
    <t xml:space="preserve">    卫生健康管理事务</t>
  </si>
  <si>
    <t xml:space="preserve">      其他卫生健康管理事务支出</t>
  </si>
  <si>
    <t xml:space="preserve">    公立医院</t>
  </si>
  <si>
    <t xml:space="preserve">      综合医院</t>
  </si>
  <si>
    <t xml:space="preserve">      中医（民族）医院</t>
  </si>
  <si>
    <t xml:space="preserve">      传染病医院</t>
  </si>
  <si>
    <t xml:space="preserve">      职业病防治医院</t>
  </si>
  <si>
    <t xml:space="preserve">      精神病医院</t>
  </si>
  <si>
    <t xml:space="preserve">      妇幼保健医院</t>
  </si>
  <si>
    <t xml:space="preserve">      儿童医院</t>
  </si>
  <si>
    <t xml:space="preserve">      其他专科医院</t>
  </si>
  <si>
    <t xml:space="preserve">      福利医院</t>
  </si>
  <si>
    <t xml:space="preserve">      行业医院</t>
  </si>
  <si>
    <t xml:space="preserve">      处理医疗欠费</t>
  </si>
  <si>
    <t xml:space="preserve">      康复医院</t>
  </si>
  <si>
    <t xml:space="preserve">      其他公立医院支出</t>
  </si>
  <si>
    <t xml:space="preserve">    基层医疗卫生机构</t>
  </si>
  <si>
    <t xml:space="preserve">      城市社区卫生机构</t>
  </si>
  <si>
    <t xml:space="preserve">      乡镇卫生院</t>
  </si>
  <si>
    <t xml:space="preserve">      其他基层医疗卫生机构支出</t>
  </si>
  <si>
    <t xml:space="preserve">    公共卫生</t>
  </si>
  <si>
    <t xml:space="preserve">      疾病预防控制机构</t>
  </si>
  <si>
    <t xml:space="preserve">      卫生监督机构</t>
  </si>
  <si>
    <t xml:space="preserve">      妇幼保健机构</t>
  </si>
  <si>
    <t xml:space="preserve">      精神卫生机构</t>
  </si>
  <si>
    <t xml:space="preserve">      应急救治机构</t>
  </si>
  <si>
    <t xml:space="preserve">      采供血机构</t>
  </si>
  <si>
    <t xml:space="preserve">      其他专业公共卫生机构</t>
  </si>
  <si>
    <t xml:space="preserve">      基本公共卫生服务</t>
  </si>
  <si>
    <t xml:space="preserve">      重大公共卫生服务</t>
  </si>
  <si>
    <t xml:space="preserve">      突发公共卫生事件应急处理</t>
  </si>
  <si>
    <t xml:space="preserve">      其他公共卫生支出</t>
  </si>
  <si>
    <t xml:space="preserve">    中医药</t>
  </si>
  <si>
    <t xml:space="preserve">      中医（民族医）药专项</t>
  </si>
  <si>
    <t xml:space="preserve">      其他中医药支出</t>
  </si>
  <si>
    <t xml:space="preserve">    计划生育事务</t>
  </si>
  <si>
    <t xml:space="preserve">      计划生育机构</t>
  </si>
  <si>
    <t xml:space="preserve">      计划生育服务</t>
  </si>
  <si>
    <t xml:space="preserve">      其他计划生育事务支出</t>
  </si>
  <si>
    <t xml:space="preserve">    行政事业单位医疗</t>
  </si>
  <si>
    <t xml:space="preserve">      行政单位医疗</t>
  </si>
  <si>
    <t xml:space="preserve">      事业单位医疗</t>
  </si>
  <si>
    <t xml:space="preserve">      公务员医疗补助</t>
  </si>
  <si>
    <t xml:space="preserve">      其他行政事业单位医疗支出</t>
  </si>
  <si>
    <t xml:space="preserve">    财政对基本医疗保险基金的补助</t>
  </si>
  <si>
    <t xml:space="preserve">      财政对职工基本医疗保险基金的补助</t>
  </si>
  <si>
    <t xml:space="preserve">      财政对城乡居民基本医疗保险基金的补助</t>
  </si>
  <si>
    <t xml:space="preserve">      财政对其他基本医疗保险基金的补助</t>
  </si>
  <si>
    <t xml:space="preserve">    医疗救助</t>
  </si>
  <si>
    <t xml:space="preserve">      城乡医疗救助</t>
  </si>
  <si>
    <t xml:space="preserve">      疾病应急救助</t>
  </si>
  <si>
    <t xml:space="preserve">      其他医疗救助支出</t>
  </si>
  <si>
    <t xml:space="preserve">    优抚对象医疗</t>
  </si>
  <si>
    <t xml:space="preserve">      优抚对象医疗补助</t>
  </si>
  <si>
    <t xml:space="preserve">      其他优抚对象医疗支出</t>
  </si>
  <si>
    <t xml:space="preserve">    医疗保障管理事务</t>
  </si>
  <si>
    <t xml:space="preserve">      医疗保障政策管理</t>
  </si>
  <si>
    <t xml:space="preserve">      医疗保障经办事务</t>
  </si>
  <si>
    <t xml:space="preserve">      其他医疗保障管理事务支出</t>
  </si>
  <si>
    <t xml:space="preserve">    老龄卫生健康服务</t>
  </si>
  <si>
    <t xml:space="preserve">      老龄卫生健康服务</t>
  </si>
  <si>
    <t xml:space="preserve">    其他卫生健康支出</t>
  </si>
  <si>
    <t xml:space="preserve">      其他卫生健康支出</t>
  </si>
  <si>
    <t>十、节能环保支出</t>
  </si>
  <si>
    <t xml:space="preserve">    环境保护管理事务</t>
  </si>
  <si>
    <t xml:space="preserve">      生态环境保护宣传</t>
  </si>
  <si>
    <t xml:space="preserve">      环境保护法规、规划及标准</t>
  </si>
  <si>
    <t xml:space="preserve">      生态环境国际合作及履约</t>
  </si>
  <si>
    <t xml:space="preserve">      生态环境保护行政许可</t>
  </si>
  <si>
    <t xml:space="preserve">      应对气候变化管理事务</t>
  </si>
  <si>
    <t xml:space="preserve">      其他环境保护管理事务支出</t>
  </si>
  <si>
    <t xml:space="preserve">    环境监测与监察</t>
  </si>
  <si>
    <t xml:space="preserve">      建设项目环评审查与监督</t>
  </si>
  <si>
    <t xml:space="preserve">      核与辐射安全监督</t>
  </si>
  <si>
    <t xml:space="preserve">      其他环境监测与监察支出</t>
  </si>
  <si>
    <t xml:space="preserve">    污染防治</t>
  </si>
  <si>
    <t xml:space="preserve">      大气</t>
  </si>
  <si>
    <t xml:space="preserve">      水体</t>
  </si>
  <si>
    <t xml:space="preserve">      噪声</t>
  </si>
  <si>
    <t xml:space="preserve">      固体废弃物与化学品</t>
  </si>
  <si>
    <t xml:space="preserve">      放射源和放射性废物监管</t>
  </si>
  <si>
    <t xml:space="preserve">      辐射</t>
  </si>
  <si>
    <t xml:space="preserve">      其他污染防治支出</t>
  </si>
  <si>
    <t xml:space="preserve">    自然生态保护</t>
  </si>
  <si>
    <t xml:space="preserve">      生态保护</t>
  </si>
  <si>
    <t xml:space="preserve">      农村环境保护</t>
  </si>
  <si>
    <t xml:space="preserve">      生物及物种资源保护</t>
  </si>
  <si>
    <t xml:space="preserve">      其他自然生态保护支出</t>
  </si>
  <si>
    <t xml:space="preserve">    天然林保护</t>
  </si>
  <si>
    <t xml:space="preserve">      森林管护</t>
  </si>
  <si>
    <t xml:space="preserve">      社会保险补助</t>
  </si>
  <si>
    <t xml:space="preserve">      政策性社会性支出补助</t>
  </si>
  <si>
    <t xml:space="preserve">      天然林保护工程建设</t>
  </si>
  <si>
    <t xml:space="preserve">      停伐补助</t>
  </si>
  <si>
    <t xml:space="preserve">      其他天然林保护支出</t>
  </si>
  <si>
    <t xml:space="preserve">    退耕还林还草</t>
  </si>
  <si>
    <t xml:space="preserve">      退耕现金</t>
  </si>
  <si>
    <t xml:space="preserve">      退耕还林粮食折现补贴</t>
  </si>
  <si>
    <t xml:space="preserve">      退耕还林粮食费用补贴</t>
  </si>
  <si>
    <t xml:space="preserve">      退耕还林工程建设</t>
  </si>
  <si>
    <t xml:space="preserve">      其他退耕还林还草支出</t>
  </si>
  <si>
    <t xml:space="preserve">    风沙荒漠治理</t>
  </si>
  <si>
    <t xml:space="preserve">      京津风沙源治理工程建设</t>
  </si>
  <si>
    <t xml:space="preserve">      其他风沙荒漠治理支出</t>
  </si>
  <si>
    <t xml:space="preserve">    退牧还草</t>
  </si>
  <si>
    <t xml:space="preserve">      退牧还草工程建设</t>
  </si>
  <si>
    <t xml:space="preserve">      其他退牧还草支出</t>
  </si>
  <si>
    <t xml:space="preserve">    已垦草原退耕还草</t>
  </si>
  <si>
    <t xml:space="preserve">    能源节约利用</t>
  </si>
  <si>
    <t xml:space="preserve">    污染减排</t>
  </si>
  <si>
    <t xml:space="preserve">      生态环境监测与信息</t>
  </si>
  <si>
    <t xml:space="preserve">      生态环境执法监察</t>
  </si>
  <si>
    <t xml:space="preserve">      减排专项支出</t>
  </si>
  <si>
    <t xml:space="preserve">      清洁生产专项支出</t>
  </si>
  <si>
    <t xml:space="preserve">      其他污染减排支出</t>
  </si>
  <si>
    <t xml:space="preserve">    可再生能源</t>
  </si>
  <si>
    <t xml:space="preserve">    循环经济</t>
  </si>
  <si>
    <t xml:space="preserve">    能源管理事务</t>
  </si>
  <si>
    <t xml:space="preserve">      能源预测预警</t>
  </si>
  <si>
    <t xml:space="preserve">      能源战略规划与实施</t>
  </si>
  <si>
    <t xml:space="preserve">      能源科技装备</t>
  </si>
  <si>
    <t xml:space="preserve">      能源行业管理</t>
  </si>
  <si>
    <t xml:space="preserve">      能源管理</t>
  </si>
  <si>
    <t xml:space="preserve">      石油储备发展管理</t>
  </si>
  <si>
    <t xml:space="preserve">      能源调查</t>
  </si>
  <si>
    <t xml:space="preserve">      农村电网建设</t>
  </si>
  <si>
    <t xml:space="preserve">      其他能源管理事务支出</t>
  </si>
  <si>
    <t xml:space="preserve">    其他节能环保支出</t>
  </si>
  <si>
    <t>十一、城乡社区支出</t>
  </si>
  <si>
    <t xml:space="preserve">    城乡社区管理事务</t>
  </si>
  <si>
    <t xml:space="preserve">      城管执法</t>
  </si>
  <si>
    <t xml:space="preserve">      工程建设国家标准规范编制与监管</t>
  </si>
  <si>
    <t xml:space="preserve">      工程建设管理</t>
  </si>
  <si>
    <t xml:space="preserve">      市政公用行业市场监管</t>
  </si>
  <si>
    <t xml:space="preserve">      住宅建设与房地产市场监管</t>
  </si>
  <si>
    <t xml:space="preserve">      执业资格注册、资质审查</t>
  </si>
  <si>
    <t xml:space="preserve">      其他城乡社区管理事务支出</t>
  </si>
  <si>
    <t xml:space="preserve">    城乡社区规划与管理</t>
  </si>
  <si>
    <t xml:space="preserve">    城乡社区公共设施</t>
  </si>
  <si>
    <t xml:space="preserve">      小城镇基础设施建设</t>
  </si>
  <si>
    <t xml:space="preserve">      其他城乡社区公共设施支出</t>
  </si>
  <si>
    <t xml:space="preserve">    城乡社区环境卫生</t>
  </si>
  <si>
    <t xml:space="preserve">    建设市场管理与监督</t>
  </si>
  <si>
    <t xml:space="preserve">    其他城乡社区支出</t>
  </si>
  <si>
    <t>十二、农林水支出</t>
  </si>
  <si>
    <t xml:space="preserve">    农业农村</t>
  </si>
  <si>
    <t xml:space="preserve">      农垦运行</t>
  </si>
  <si>
    <t xml:space="preserve">      科技转化与推广服务</t>
  </si>
  <si>
    <t xml:space="preserve">      病虫害控制</t>
  </si>
  <si>
    <t xml:space="preserve">      农产品质量安全</t>
  </si>
  <si>
    <t xml:space="preserve">      执法监管</t>
  </si>
  <si>
    <t xml:space="preserve">      统计监测与信息服务</t>
  </si>
  <si>
    <t xml:space="preserve">      行业业务管理</t>
  </si>
  <si>
    <t xml:space="preserve">      对外交流与合作</t>
  </si>
  <si>
    <t xml:space="preserve">      防灾救灾</t>
  </si>
  <si>
    <t xml:space="preserve">      稳定农民收入补贴</t>
  </si>
  <si>
    <t xml:space="preserve">      农业结构调整补贴</t>
  </si>
  <si>
    <t xml:space="preserve">      农业生产发展</t>
  </si>
  <si>
    <t xml:space="preserve">      农村合作经济</t>
  </si>
  <si>
    <t xml:space="preserve">      农产品加工与促销</t>
  </si>
  <si>
    <t xml:space="preserve">      农村社会事业</t>
  </si>
  <si>
    <t xml:space="preserve">      农业资源保护修复与利用</t>
  </si>
  <si>
    <t xml:space="preserve">      农村道路建设</t>
  </si>
  <si>
    <t xml:space="preserve">      成品油价格改革对渔业的补贴</t>
  </si>
  <si>
    <t xml:space="preserve">      对高校毕业生到基层任职补助</t>
  </si>
  <si>
    <t xml:space="preserve">      农田建设</t>
  </si>
  <si>
    <t xml:space="preserve">      其他农业农村支出</t>
  </si>
  <si>
    <t xml:space="preserve">    林业和草原</t>
  </si>
  <si>
    <t xml:space="preserve">      事业机构</t>
  </si>
  <si>
    <t xml:space="preserve">      森林资源培育</t>
  </si>
  <si>
    <t xml:space="preserve">      技术推广与转化</t>
  </si>
  <si>
    <t xml:space="preserve">      森林资源管理</t>
  </si>
  <si>
    <t xml:space="preserve">      森林生态效益补偿</t>
  </si>
  <si>
    <t xml:space="preserve">      自然保护区等管理</t>
  </si>
  <si>
    <t xml:space="preserve">      动植物保护</t>
  </si>
  <si>
    <t xml:space="preserve">      湿地保护</t>
  </si>
  <si>
    <t xml:space="preserve">      执法与监督</t>
  </si>
  <si>
    <t xml:space="preserve">      防沙治沙</t>
  </si>
  <si>
    <t xml:space="preserve">      对外合作与交流</t>
  </si>
  <si>
    <t xml:space="preserve">      产业化管理</t>
  </si>
  <si>
    <t xml:space="preserve">      信息管理</t>
  </si>
  <si>
    <t xml:space="preserve">      林区公共支出</t>
  </si>
  <si>
    <t xml:space="preserve">      贷款贴息</t>
  </si>
  <si>
    <t xml:space="preserve">      成品油价格改革对林业的补贴</t>
  </si>
  <si>
    <t xml:space="preserve">      林业草原防灾减灾</t>
  </si>
  <si>
    <t xml:space="preserve">      国家公园</t>
  </si>
  <si>
    <t xml:space="preserve">      草原管理</t>
  </si>
  <si>
    <t xml:space="preserve">      其他林业和草原支出</t>
  </si>
  <si>
    <t xml:space="preserve">    水利</t>
  </si>
  <si>
    <t xml:space="preserve">      水利行业业务管理</t>
  </si>
  <si>
    <t xml:space="preserve">      水利工程建设</t>
  </si>
  <si>
    <t xml:space="preserve">      水利工程运行与维护</t>
  </si>
  <si>
    <t xml:space="preserve">      长江黄河等流域管理</t>
  </si>
  <si>
    <t xml:space="preserve">      水利前期工作</t>
  </si>
  <si>
    <t xml:space="preserve">      水利执法监督</t>
  </si>
  <si>
    <t xml:space="preserve">      水土保持</t>
  </si>
  <si>
    <t xml:space="preserve">      水资源节约管理与保护</t>
  </si>
  <si>
    <t xml:space="preserve">      水质监测</t>
  </si>
  <si>
    <t xml:space="preserve">      水文测报</t>
  </si>
  <si>
    <t xml:space="preserve">      防汛</t>
  </si>
  <si>
    <t xml:space="preserve">      抗旱</t>
  </si>
  <si>
    <t xml:space="preserve">      农村水利</t>
  </si>
  <si>
    <t xml:space="preserve">      水利技术推广</t>
  </si>
  <si>
    <t xml:space="preserve">      国际河流治理与管理</t>
  </si>
  <si>
    <t xml:space="preserve">      江河湖库水系综合整治</t>
  </si>
  <si>
    <t xml:space="preserve">      大中型水库移民后期扶持专项支出</t>
  </si>
  <si>
    <t xml:space="preserve">      水利安全监督</t>
  </si>
  <si>
    <t xml:space="preserve">      水利建设征地及移民支出</t>
  </si>
  <si>
    <t xml:space="preserve">      农村人畜饮水</t>
  </si>
  <si>
    <t xml:space="preserve">      南水北调工程建设</t>
  </si>
  <si>
    <t xml:space="preserve">      南水北调工程管理</t>
  </si>
  <si>
    <t xml:space="preserve">      其他水利支出</t>
  </si>
  <si>
    <t xml:space="preserve">    扶贫</t>
  </si>
  <si>
    <t xml:space="preserve">      农村基础设施建设</t>
  </si>
  <si>
    <t xml:space="preserve">      生产发展</t>
  </si>
  <si>
    <t xml:space="preserve">      社会发展</t>
  </si>
  <si>
    <t xml:space="preserve">      扶贫贷款奖补和贴息</t>
  </si>
  <si>
    <t xml:space="preserve">      “三西”农业建设专项补助</t>
  </si>
  <si>
    <t xml:space="preserve">      扶贫事业机构</t>
  </si>
  <si>
    <t xml:space="preserve">      其他扶贫支出</t>
  </si>
  <si>
    <t xml:space="preserve">    农村综合改革</t>
  </si>
  <si>
    <t xml:space="preserve">      对村级一事一议的补助</t>
  </si>
  <si>
    <t xml:space="preserve">      国有农场办社会职能改革补助</t>
  </si>
  <si>
    <t xml:space="preserve">      对村民委员会和村党支部的补助</t>
  </si>
  <si>
    <t xml:space="preserve">      对村集体经济组织的补助</t>
  </si>
  <si>
    <t xml:space="preserve">      农村综合改革示范试点补助</t>
  </si>
  <si>
    <t xml:space="preserve">      其他农村综合改革支出</t>
  </si>
  <si>
    <t xml:space="preserve">    普惠金融发展支出</t>
  </si>
  <si>
    <t xml:space="preserve">      支持农村金融机构</t>
  </si>
  <si>
    <t xml:space="preserve">      涉农贷款增量奖励</t>
  </si>
  <si>
    <t xml:space="preserve">      农业保险保费补贴</t>
  </si>
  <si>
    <t xml:space="preserve">      创业担保贷款贴息</t>
  </si>
  <si>
    <t xml:space="preserve">      补充创业担保贷款基金</t>
  </si>
  <si>
    <t xml:space="preserve">      其他普惠金融发展支出</t>
  </si>
  <si>
    <t xml:space="preserve">    目标价格补贴</t>
  </si>
  <si>
    <t xml:space="preserve">      棉花目标价格补贴</t>
  </si>
  <si>
    <t xml:space="preserve">      其他目标价格补贴</t>
  </si>
  <si>
    <t xml:space="preserve">    其他农林水支出</t>
  </si>
  <si>
    <t xml:space="preserve">      化解其他公益性乡村债务支出</t>
  </si>
  <si>
    <t xml:space="preserve">      其他农林水支出</t>
  </si>
  <si>
    <t>十三、交通运输支出</t>
  </si>
  <si>
    <t xml:space="preserve">    公路水路运输</t>
  </si>
  <si>
    <t xml:space="preserve">      公路建设</t>
  </si>
  <si>
    <t xml:space="preserve">      公路养护</t>
  </si>
  <si>
    <t xml:space="preserve">      交通运输信息化建设</t>
  </si>
  <si>
    <t xml:space="preserve">      公路和运输安全</t>
  </si>
  <si>
    <t xml:space="preserve">      公路还贷专项</t>
  </si>
  <si>
    <t xml:space="preserve">      公路运输管理</t>
  </si>
  <si>
    <t xml:space="preserve">      公路和运输技术标准化建设</t>
  </si>
  <si>
    <t xml:space="preserve">      港口设施</t>
  </si>
  <si>
    <t xml:space="preserve">      航道维护</t>
  </si>
  <si>
    <t xml:space="preserve">      船舶检验</t>
  </si>
  <si>
    <t xml:space="preserve">      救助打捞</t>
  </si>
  <si>
    <t xml:space="preserve">      内河运输</t>
  </si>
  <si>
    <t xml:space="preserve">      远洋运输</t>
  </si>
  <si>
    <t xml:space="preserve">      海事管理</t>
  </si>
  <si>
    <t xml:space="preserve">      航标事业发展支出</t>
  </si>
  <si>
    <t xml:space="preserve">      水路运输管理支出</t>
  </si>
  <si>
    <t xml:space="preserve">      口岸建设</t>
  </si>
  <si>
    <t xml:space="preserve">      取消政府还贷二级公路收费专项支出</t>
  </si>
  <si>
    <t xml:space="preserve">      其他公路水路运输支出</t>
  </si>
  <si>
    <t xml:space="preserve">    铁路运输</t>
  </si>
  <si>
    <t xml:space="preserve">      铁路路网建设</t>
  </si>
  <si>
    <t xml:space="preserve">      铁路还贷专项</t>
  </si>
  <si>
    <t xml:space="preserve">      铁路安全</t>
  </si>
  <si>
    <t xml:space="preserve">      铁路专项运输</t>
  </si>
  <si>
    <t xml:space="preserve">      行业监管</t>
  </si>
  <si>
    <t xml:space="preserve">      其他铁路运输支出</t>
  </si>
  <si>
    <t xml:space="preserve">    民用航空运输</t>
  </si>
  <si>
    <t xml:space="preserve">      机场建设</t>
  </si>
  <si>
    <t xml:space="preserve">      空管系统建设</t>
  </si>
  <si>
    <t xml:space="preserve">      民航还贷专项支出</t>
  </si>
  <si>
    <t xml:space="preserve">      民用航空安全</t>
  </si>
  <si>
    <t xml:space="preserve">      民航专项运输</t>
  </si>
  <si>
    <t xml:space="preserve">      其他民用航空运输支出</t>
  </si>
  <si>
    <t xml:space="preserve">    成品油价格改革对交通运输的补贴</t>
  </si>
  <si>
    <t xml:space="preserve">      对城市公交的补贴</t>
  </si>
  <si>
    <t xml:space="preserve">      对农村道路客运的补贴</t>
  </si>
  <si>
    <t xml:space="preserve">      对出租车的补贴</t>
  </si>
  <si>
    <t xml:space="preserve">      成品油价格改革补贴其他支出</t>
  </si>
  <si>
    <t xml:space="preserve">    邮政业支出</t>
  </si>
  <si>
    <t xml:space="preserve">      邮政普遍服务与特殊服务</t>
  </si>
  <si>
    <t xml:space="preserve">      其他邮政业支出</t>
  </si>
  <si>
    <t xml:space="preserve">    车辆购置税支出</t>
  </si>
  <si>
    <t xml:space="preserve">      车辆购置税用于公路等基础设施建设支出</t>
  </si>
  <si>
    <t xml:space="preserve">      车辆购置税用于农村公路建设支出</t>
  </si>
  <si>
    <t xml:space="preserve">      车辆购置税用于老旧汽车报废更新补贴</t>
  </si>
  <si>
    <t xml:space="preserve">      车辆购置税其他支出</t>
  </si>
  <si>
    <t xml:space="preserve">    其他交通运输支出</t>
  </si>
  <si>
    <t xml:space="preserve">      公共交通运营补助</t>
  </si>
  <si>
    <t xml:space="preserve">      其他交通运输支出</t>
  </si>
  <si>
    <t>十四、资源勘探工业信息等支出</t>
  </si>
  <si>
    <t xml:space="preserve">    资源勘探开发</t>
  </si>
  <si>
    <t xml:space="preserve">      煤炭勘探开采和洗选</t>
  </si>
  <si>
    <t xml:space="preserve">      石油和天然气勘探开采</t>
  </si>
  <si>
    <t xml:space="preserve">      黑色金属矿勘探和采选</t>
  </si>
  <si>
    <t xml:space="preserve">      有色金属矿勘探和采选</t>
  </si>
  <si>
    <t xml:space="preserve">      非金属矿勘探和采选</t>
  </si>
  <si>
    <t xml:space="preserve">      其他资源勘探业支出</t>
  </si>
  <si>
    <t xml:space="preserve">    制造业</t>
  </si>
  <si>
    <t xml:space="preserve">      纺织业</t>
  </si>
  <si>
    <t xml:space="preserve">      医药制造业</t>
  </si>
  <si>
    <t xml:space="preserve">      非金属矿物制品业</t>
  </si>
  <si>
    <t xml:space="preserve">      通信设备、计算机及其他电子设备制造业</t>
  </si>
  <si>
    <t xml:space="preserve">      交通运输设备制造业</t>
  </si>
  <si>
    <t xml:space="preserve">      电气机械及器材制造业</t>
  </si>
  <si>
    <t xml:space="preserve">      工艺品及其他制造业</t>
  </si>
  <si>
    <t xml:space="preserve">      石油加工、炼焦及核燃料加工业</t>
  </si>
  <si>
    <t xml:space="preserve">      化学原料及化学制品制造业</t>
  </si>
  <si>
    <t xml:space="preserve">      黑色金属冶炼及压延加工业</t>
  </si>
  <si>
    <t xml:space="preserve">      有色金属冶炼及压延加工业</t>
  </si>
  <si>
    <t xml:space="preserve">      其他制造业支出</t>
  </si>
  <si>
    <t xml:space="preserve">    建筑业</t>
  </si>
  <si>
    <t xml:space="preserve">      其他建筑业支出</t>
  </si>
  <si>
    <t xml:space="preserve">    工业和信息产业监管</t>
  </si>
  <si>
    <t xml:space="preserve">      战备应急</t>
  </si>
  <si>
    <t xml:space="preserve">      信息安全建设</t>
  </si>
  <si>
    <t xml:space="preserve">      专用通信</t>
  </si>
  <si>
    <t xml:space="preserve">      无线电监管</t>
  </si>
  <si>
    <t xml:space="preserve">      工业和信息产业战略研究与标准制定</t>
  </si>
  <si>
    <t xml:space="preserve">      工业和信息产业支持</t>
  </si>
  <si>
    <t xml:space="preserve">      电子专项工程</t>
  </si>
  <si>
    <t xml:space="preserve">      技术基础研究</t>
  </si>
  <si>
    <t xml:space="preserve">      其他工业和信息产业监管支出</t>
  </si>
  <si>
    <t xml:space="preserve">    国有资产监管</t>
  </si>
  <si>
    <t xml:space="preserve">      国有企业监事会专项</t>
  </si>
  <si>
    <t xml:space="preserve">      中央企业专项管理</t>
  </si>
  <si>
    <t xml:space="preserve">      其他国有资产监管支出</t>
  </si>
  <si>
    <t xml:space="preserve">    支持中小企业发展和管理支出</t>
  </si>
  <si>
    <t xml:space="preserve">      科技型中小企业技术创新基金</t>
  </si>
  <si>
    <t xml:space="preserve">      中小企业发展专项</t>
  </si>
  <si>
    <t xml:space="preserve">      其他支持中小企业发展和管理支出</t>
  </si>
  <si>
    <t xml:space="preserve">    其他资源勘探工业信息等支出</t>
  </si>
  <si>
    <t xml:space="preserve">      黄金事务</t>
  </si>
  <si>
    <t xml:space="preserve">      技术改造支出</t>
  </si>
  <si>
    <t xml:space="preserve">      中药材扶持资金支出</t>
  </si>
  <si>
    <t xml:space="preserve">      重点产业振兴和技术改造项目贷款贴息</t>
  </si>
  <si>
    <t xml:space="preserve">      其他资源勘探工业信息等支出</t>
  </si>
  <si>
    <t>十五、商业服务业等支出</t>
  </si>
  <si>
    <t xml:space="preserve">    商业流通事务</t>
  </si>
  <si>
    <t xml:space="preserve">      食品流通安全补贴</t>
  </si>
  <si>
    <t xml:space="preserve">      市场监测及信息管理</t>
  </si>
  <si>
    <t xml:space="preserve">      民贸企业补贴</t>
  </si>
  <si>
    <t xml:space="preserve">      民贸民品贷款贴息</t>
  </si>
  <si>
    <t xml:space="preserve">      其他商业流通事务支出</t>
  </si>
  <si>
    <t xml:space="preserve">    涉外发展服务支出</t>
  </si>
  <si>
    <t xml:space="preserve">      外商投资环境建设补助资金</t>
  </si>
  <si>
    <t xml:space="preserve">      其他涉外发展服务支出</t>
  </si>
  <si>
    <t xml:space="preserve">    其他商业服务业等支出</t>
  </si>
  <si>
    <t xml:space="preserve">      服务业基础设施建设</t>
  </si>
  <si>
    <t xml:space="preserve">      其他商业服务业等支出</t>
  </si>
  <si>
    <t>十六、金融支出</t>
  </si>
  <si>
    <t xml:space="preserve">    金融部门行政支出</t>
  </si>
  <si>
    <t xml:space="preserve">      安全防卫</t>
  </si>
  <si>
    <t xml:space="preserve">      金融部门其他行政支出</t>
  </si>
  <si>
    <t xml:space="preserve">    金融发展支出</t>
  </si>
  <si>
    <t xml:space="preserve">      政策性银行亏损补贴</t>
  </si>
  <si>
    <t xml:space="preserve">      利息费用补贴支出</t>
  </si>
  <si>
    <t xml:space="preserve">      补充资本金</t>
  </si>
  <si>
    <t xml:space="preserve">      风险基金补助</t>
  </si>
  <si>
    <t xml:space="preserve">      其他金融发展支出</t>
  </si>
  <si>
    <t xml:space="preserve">    其他金融支出</t>
  </si>
  <si>
    <t>十七、援助其他地区支出</t>
  </si>
  <si>
    <t xml:space="preserve">    一般公共服务</t>
  </si>
  <si>
    <t xml:space="preserve">    教育</t>
  </si>
  <si>
    <t xml:space="preserve">    文化体育与传媒</t>
  </si>
  <si>
    <t xml:space="preserve">    医疗卫生</t>
  </si>
  <si>
    <t xml:space="preserve">    节能环保</t>
  </si>
  <si>
    <t xml:space="preserve">    农业</t>
  </si>
  <si>
    <t xml:space="preserve">    交通运输</t>
  </si>
  <si>
    <t xml:space="preserve">    住房保障</t>
  </si>
  <si>
    <t xml:space="preserve">    其他支出</t>
  </si>
  <si>
    <t>十八、自然资源海洋气象等支出</t>
  </si>
  <si>
    <t xml:space="preserve">    自然资源事务</t>
  </si>
  <si>
    <t xml:space="preserve">      自然资源规划及管理</t>
  </si>
  <si>
    <t xml:space="preserve">      自然资源利用与保护</t>
  </si>
  <si>
    <t xml:space="preserve">      自然资源社会公益服务</t>
  </si>
  <si>
    <t xml:space="preserve">      自然资源行业业务管理</t>
  </si>
  <si>
    <t xml:space="preserve">      自然资源调查与确权登记</t>
  </si>
  <si>
    <t xml:space="preserve">      土地资源储备支出</t>
  </si>
  <si>
    <t xml:space="preserve">      地质矿产资源与环境调查</t>
  </si>
  <si>
    <t xml:space="preserve">      地质勘查与矿产资源管理</t>
  </si>
  <si>
    <t xml:space="preserve">      地质转产项目财政贴息</t>
  </si>
  <si>
    <t xml:space="preserve">      国外风险勘查</t>
  </si>
  <si>
    <t xml:space="preserve">      地质勘查基金（周转金）支出</t>
  </si>
  <si>
    <t xml:space="preserve">      海域与海岛管理</t>
  </si>
  <si>
    <t xml:space="preserve">      自然资源国际合作与海洋权益维护</t>
  </si>
  <si>
    <t xml:space="preserve">      自然资源卫星</t>
  </si>
  <si>
    <t xml:space="preserve">      极地考察</t>
  </si>
  <si>
    <t xml:space="preserve">      深海调查与资源开发</t>
  </si>
  <si>
    <t xml:space="preserve">      海港航标维护</t>
  </si>
  <si>
    <t xml:space="preserve">      海水淡化</t>
  </si>
  <si>
    <t xml:space="preserve">      无居民海岛使用金支出</t>
  </si>
  <si>
    <t xml:space="preserve">      海洋战略规划与预警监测</t>
  </si>
  <si>
    <t xml:space="preserve">      基础测绘与地理信息监管</t>
  </si>
  <si>
    <t xml:space="preserve">      其他自然资源事务支出</t>
  </si>
  <si>
    <t xml:space="preserve">    气象事务</t>
  </si>
  <si>
    <t xml:space="preserve">      气象事业机构</t>
  </si>
  <si>
    <t xml:space="preserve">      气象探测</t>
  </si>
  <si>
    <t xml:space="preserve">      气象信息传输及管理</t>
  </si>
  <si>
    <t xml:space="preserve">      气象预报预测</t>
  </si>
  <si>
    <t xml:space="preserve">      气象服务</t>
  </si>
  <si>
    <t xml:space="preserve">      气象装备保障维护</t>
  </si>
  <si>
    <t xml:space="preserve">      气象基础设施建设与维修</t>
  </si>
  <si>
    <t xml:space="preserve">      气象卫星</t>
  </si>
  <si>
    <t xml:space="preserve">      气象法规与标准</t>
  </si>
  <si>
    <t xml:space="preserve">      气象资金审计稽查</t>
  </si>
  <si>
    <t xml:space="preserve">      其他气象事务支出</t>
  </si>
  <si>
    <t xml:space="preserve">    其他自然资源海洋气象等支出</t>
  </si>
  <si>
    <t>十九、住房保障支出</t>
  </si>
  <si>
    <t xml:space="preserve">    保障性安居工程支出</t>
  </si>
  <si>
    <t xml:space="preserve">      廉租住房</t>
  </si>
  <si>
    <t xml:space="preserve">      沉陷区治理</t>
  </si>
  <si>
    <t xml:space="preserve">      棚户区改造</t>
  </si>
  <si>
    <t xml:space="preserve">      少数民族地区游牧民定居工程</t>
  </si>
  <si>
    <t xml:space="preserve">      农村危房改造</t>
  </si>
  <si>
    <t xml:space="preserve">      公共租赁住房</t>
  </si>
  <si>
    <t xml:space="preserve">      保障性住房租金补贴</t>
  </si>
  <si>
    <t xml:space="preserve">      老旧小区改造</t>
  </si>
  <si>
    <t xml:space="preserve">      住房租赁市场发展</t>
  </si>
  <si>
    <t xml:space="preserve">      其他保障性安居工程支出</t>
  </si>
  <si>
    <t xml:space="preserve">    住房改革支出</t>
  </si>
  <si>
    <t xml:space="preserve">      住房公积金</t>
  </si>
  <si>
    <t xml:space="preserve">      提租补贴</t>
  </si>
  <si>
    <t xml:space="preserve">      购房补贴</t>
  </si>
  <si>
    <t xml:space="preserve">    城乡社区住宅</t>
  </si>
  <si>
    <t xml:space="preserve">      公有住房建设和维修改造支出</t>
  </si>
  <si>
    <t xml:space="preserve">      住房公积金管理</t>
  </si>
  <si>
    <t xml:space="preserve">      其他城乡社区住宅支出</t>
  </si>
  <si>
    <t>二十、粮油物资储备支出</t>
  </si>
  <si>
    <t xml:space="preserve">    粮油事务</t>
  </si>
  <si>
    <t xml:space="preserve">      粮食财务与审计支出</t>
  </si>
  <si>
    <t xml:space="preserve">      粮食信息统计</t>
  </si>
  <si>
    <t xml:space="preserve">      粮食专项业务活动</t>
  </si>
  <si>
    <t xml:space="preserve">      国家粮油差价补贴</t>
  </si>
  <si>
    <t xml:space="preserve">      粮食财务挂账利息补贴</t>
  </si>
  <si>
    <t xml:space="preserve">      粮食财务挂账消化款</t>
  </si>
  <si>
    <t xml:space="preserve">      处理陈化粮补贴</t>
  </si>
  <si>
    <t xml:space="preserve">      粮食风险基金</t>
  </si>
  <si>
    <t xml:space="preserve">      粮油市场调控专项资金</t>
  </si>
  <si>
    <t xml:space="preserve">      其他粮油事务支出</t>
  </si>
  <si>
    <t xml:space="preserve">    物资事务</t>
  </si>
  <si>
    <t xml:space="preserve">      铁路专用线</t>
  </si>
  <si>
    <t xml:space="preserve">      护库武警和民兵支出</t>
  </si>
  <si>
    <t xml:space="preserve">      物资保管与保养</t>
  </si>
  <si>
    <t xml:space="preserve">      专项贷款利息</t>
  </si>
  <si>
    <t xml:space="preserve">      物资转移</t>
  </si>
  <si>
    <t xml:space="preserve">      物资轮换</t>
  </si>
  <si>
    <t xml:space="preserve">      仓库建设</t>
  </si>
  <si>
    <t xml:space="preserve">      仓库安防</t>
  </si>
  <si>
    <t xml:space="preserve">      其他物资事务支出</t>
  </si>
  <si>
    <t xml:space="preserve">    能源储备</t>
  </si>
  <si>
    <t xml:space="preserve">      石油储备</t>
  </si>
  <si>
    <t xml:space="preserve">      天然铀能源储备</t>
  </si>
  <si>
    <t xml:space="preserve">      煤炭储备</t>
  </si>
  <si>
    <t xml:space="preserve">      其他能源储备支出</t>
  </si>
  <si>
    <t xml:space="preserve">    粮油储备</t>
  </si>
  <si>
    <t xml:space="preserve">      储备粮油补贴</t>
  </si>
  <si>
    <t xml:space="preserve">      储备粮油差价补贴</t>
  </si>
  <si>
    <t xml:space="preserve">      储备粮（油）库建设</t>
  </si>
  <si>
    <t xml:space="preserve">      最低收购价政策支出</t>
  </si>
  <si>
    <t xml:space="preserve">      其他粮油储备支出</t>
  </si>
  <si>
    <t xml:space="preserve">    重要商品储备</t>
  </si>
  <si>
    <t xml:space="preserve">      棉花储备</t>
  </si>
  <si>
    <t xml:space="preserve">      食糖储备</t>
  </si>
  <si>
    <t xml:space="preserve">      肉类储备</t>
  </si>
  <si>
    <t xml:space="preserve">      化肥储备</t>
  </si>
  <si>
    <t xml:space="preserve">      农药储备</t>
  </si>
  <si>
    <t xml:space="preserve">      边销茶储备</t>
  </si>
  <si>
    <t xml:space="preserve">      羊毛储备</t>
  </si>
  <si>
    <t xml:space="preserve">      医药储备</t>
  </si>
  <si>
    <t xml:space="preserve">      食盐储备</t>
  </si>
  <si>
    <t xml:space="preserve">      战略物资储备</t>
  </si>
  <si>
    <t xml:space="preserve">      其他重要商品储备支出</t>
  </si>
  <si>
    <t>二十一、灾害防治及应急管理支出</t>
  </si>
  <si>
    <t xml:space="preserve">    应急管理事务</t>
  </si>
  <si>
    <t xml:space="preserve">      灾害风险防治</t>
  </si>
  <si>
    <t xml:space="preserve">      国务院安委会专项</t>
  </si>
  <si>
    <t xml:space="preserve">      安全监管</t>
  </si>
  <si>
    <t xml:space="preserve">      安全生产基础</t>
  </si>
  <si>
    <t xml:space="preserve">      应急救援</t>
  </si>
  <si>
    <t xml:space="preserve">      应急管理</t>
  </si>
  <si>
    <t xml:space="preserve">      其他应急管理支出</t>
  </si>
  <si>
    <t xml:space="preserve">    消防事务</t>
  </si>
  <si>
    <t xml:space="preserve">      消防应急救援</t>
  </si>
  <si>
    <t xml:space="preserve">      其他消防事务支出</t>
  </si>
  <si>
    <t xml:space="preserve">    森林消防事务</t>
  </si>
  <si>
    <t xml:space="preserve">      森林消防应急救援</t>
  </si>
  <si>
    <t xml:space="preserve">      其他森林消防事务支出</t>
  </si>
  <si>
    <t xml:space="preserve">    煤矿安全</t>
  </si>
  <si>
    <t xml:space="preserve">      煤矿安全监察事务</t>
  </si>
  <si>
    <t xml:space="preserve">      煤矿应急救援事务</t>
  </si>
  <si>
    <t xml:space="preserve">      其他煤矿安全支出</t>
  </si>
  <si>
    <t xml:space="preserve">    地震事务</t>
  </si>
  <si>
    <t xml:space="preserve">      地震监测</t>
  </si>
  <si>
    <t xml:space="preserve">      地震预测预报</t>
  </si>
  <si>
    <t xml:space="preserve">      地震灾害预防</t>
  </si>
  <si>
    <t xml:space="preserve">      地震应急救援</t>
  </si>
  <si>
    <t xml:space="preserve">      地震环境探察</t>
  </si>
  <si>
    <t xml:space="preserve">      防震减灾信息管理</t>
  </si>
  <si>
    <t xml:space="preserve">      防震减灾基础管理</t>
  </si>
  <si>
    <t xml:space="preserve">      地震事业机构</t>
  </si>
  <si>
    <t xml:space="preserve">      其他地震事务支出</t>
  </si>
  <si>
    <t xml:space="preserve">    自然灾害防治</t>
  </si>
  <si>
    <t xml:space="preserve">      地质灾害防治</t>
  </si>
  <si>
    <t xml:space="preserve">      森林草原防灾减灾</t>
  </si>
  <si>
    <t xml:space="preserve">      其他自然灾害防治支出</t>
  </si>
  <si>
    <t xml:space="preserve">    自然灾害救灾及恢复重建支出</t>
  </si>
  <si>
    <t xml:space="preserve">      中央自然灾害生活补助</t>
  </si>
  <si>
    <t xml:space="preserve">      地方自然灾害生活补助</t>
  </si>
  <si>
    <t xml:space="preserve">      自然灾害救灾补助</t>
  </si>
  <si>
    <t xml:space="preserve">      自然灾害灾后重建补助</t>
  </si>
  <si>
    <t xml:space="preserve">      其他自然灾害救灾及恢复重建支出</t>
  </si>
  <si>
    <t xml:space="preserve">    其他灾害防治及应急管理支出</t>
  </si>
  <si>
    <t>二十二、预备费</t>
  </si>
  <si>
    <t>二十三、债务付息支出</t>
  </si>
  <si>
    <t xml:space="preserve">    地方政府一般债务付息支出</t>
  </si>
  <si>
    <t xml:space="preserve">      地方政府一般债券付息支出</t>
  </si>
  <si>
    <t xml:space="preserve">      地方政府向外国政府借款付息支出</t>
  </si>
  <si>
    <t xml:space="preserve">      地方政府向国际组织借款付息支出</t>
  </si>
  <si>
    <t xml:space="preserve">      地方政府其他一般债务付息支出</t>
  </si>
  <si>
    <t>二十四、债务发行费用支出</t>
  </si>
  <si>
    <t xml:space="preserve">    地方政府一般债务发行费用支出</t>
  </si>
  <si>
    <t>二十五、其他支出</t>
  </si>
  <si>
    <t xml:space="preserve">    年初预留</t>
  </si>
  <si>
    <t>支出合计</t>
  </si>
  <si>
    <t>表三</t>
  </si>
  <si>
    <t>2020年一般公共预算本级支出表</t>
  </si>
  <si>
    <t>合计</t>
  </si>
  <si>
    <t>财力安排</t>
  </si>
  <si>
    <t>专项转移支付收入安排</t>
  </si>
  <si>
    <t>动用上年结余安排</t>
  </si>
  <si>
    <t>调入资金</t>
  </si>
  <si>
    <t>政府债务资金</t>
  </si>
  <si>
    <t>其他资金</t>
  </si>
  <si>
    <t>二十一、预备费</t>
  </si>
  <si>
    <t>二十二、债务付息支出</t>
  </si>
  <si>
    <t xml:space="preserve">      地方政府一般债务付息支出</t>
  </si>
  <si>
    <t>二十三、债务发行费用支出</t>
  </si>
  <si>
    <t>二十四、其他支出</t>
  </si>
  <si>
    <t xml:space="preserve">      年初预留</t>
  </si>
  <si>
    <t xml:space="preserve">      其他支出</t>
  </si>
  <si>
    <t>表四</t>
  </si>
  <si>
    <t/>
  </si>
  <si>
    <t>2020年一般公共预算基本支出情况表</t>
  </si>
  <si>
    <t>编制部门：</t>
  </si>
  <si>
    <t>单位：元</t>
  </si>
  <si>
    <t>一般公共预算基本支出</t>
  </si>
  <si>
    <t>编码</t>
  </si>
  <si>
    <t>名称</t>
  </si>
  <si>
    <t>小计</t>
  </si>
  <si>
    <t>人员经费</t>
  </si>
  <si>
    <t>公用经费</t>
  </si>
  <si>
    <t>类</t>
  </si>
  <si>
    <t>款</t>
  </si>
  <si>
    <t>总计:</t>
  </si>
  <si>
    <t>301</t>
  </si>
  <si>
    <t>01</t>
  </si>
  <si>
    <t>基本工资</t>
  </si>
  <si>
    <t>02</t>
  </si>
  <si>
    <t>津贴补贴</t>
  </si>
  <si>
    <t>03</t>
  </si>
  <si>
    <t>奖金</t>
  </si>
  <si>
    <t>08</t>
  </si>
  <si>
    <t>机关事业单位基本养老保险缴费</t>
  </si>
  <si>
    <t>09</t>
  </si>
  <si>
    <t>职业年金缴费</t>
  </si>
  <si>
    <t>10</t>
  </si>
  <si>
    <t>职工基本医疗保险缴费</t>
  </si>
  <si>
    <t>11</t>
  </si>
  <si>
    <t>公务员医疗补助缴费</t>
  </si>
  <si>
    <t>12</t>
  </si>
  <si>
    <t>其他社会保障缴费</t>
  </si>
  <si>
    <t>13</t>
  </si>
  <si>
    <t>住房公积金</t>
  </si>
  <si>
    <t>99</t>
  </si>
  <si>
    <t>其他工资福利支出</t>
  </si>
  <si>
    <t>302</t>
  </si>
  <si>
    <t>办公费</t>
  </si>
  <si>
    <t>05</t>
  </si>
  <si>
    <t>水费</t>
  </si>
  <si>
    <t>06</t>
  </si>
  <si>
    <t>电费</t>
  </si>
  <si>
    <t>07</t>
  </si>
  <si>
    <t>邮电费</t>
  </si>
  <si>
    <t>取暖费</t>
  </si>
  <si>
    <t>差旅费</t>
  </si>
  <si>
    <t>17</t>
  </si>
  <si>
    <t>公务接待费</t>
  </si>
  <si>
    <t>31</t>
  </si>
  <si>
    <t>公务用车运行维护费</t>
  </si>
  <si>
    <t>其他商品和服务支出</t>
  </si>
  <si>
    <t>303</t>
  </si>
  <si>
    <t>离休费</t>
  </si>
  <si>
    <t>退休费</t>
  </si>
  <si>
    <t>退职（役）费</t>
  </si>
  <si>
    <t>生活补助</t>
  </si>
  <si>
    <t>医疗费补助</t>
  </si>
  <si>
    <t>奖励金</t>
  </si>
  <si>
    <t>其他对个人和家庭的补助</t>
  </si>
  <si>
    <t>309</t>
  </si>
  <si>
    <t>基础设施建设</t>
  </si>
  <si>
    <t>其他基本建设支出</t>
  </si>
  <si>
    <t>310</t>
  </si>
  <si>
    <t>房屋建筑物构建</t>
  </si>
  <si>
    <t>办公设备购置</t>
  </si>
  <si>
    <t>专用设备购置</t>
  </si>
  <si>
    <t>大型修缮</t>
  </si>
  <si>
    <t>信息网络及软件购置更新</t>
  </si>
  <si>
    <t>其他资本性支出</t>
  </si>
  <si>
    <t>表五</t>
  </si>
  <si>
    <t>2020年一般公共预算税收返还和转移支付表</t>
  </si>
  <si>
    <r>
      <rPr>
        <b/>
        <sz val="12"/>
        <rFont val="宋体"/>
        <charset val="134"/>
      </rPr>
      <t>收</t>
    </r>
    <r>
      <rPr>
        <b/>
        <sz val="14"/>
        <rFont val="宋体"/>
        <charset val="134"/>
      </rPr>
      <t>入</t>
    </r>
  </si>
  <si>
    <r>
      <rPr>
        <b/>
        <sz val="12"/>
        <rFont val="宋体"/>
        <charset val="134"/>
      </rPr>
      <t>支</t>
    </r>
    <r>
      <rPr>
        <b/>
        <sz val="14"/>
        <rFont val="宋体"/>
        <charset val="134"/>
      </rPr>
      <t>出</t>
    </r>
  </si>
  <si>
    <t>本级收入合计</t>
  </si>
  <si>
    <t>本级支出合计</t>
  </si>
  <si>
    <t>转移性收入</t>
  </si>
  <si>
    <t>转移性支出</t>
  </si>
  <si>
    <t xml:space="preserve">  上级补助收入</t>
  </si>
  <si>
    <t xml:space="preserve">  上解支出</t>
  </si>
  <si>
    <t xml:space="preserve">    返还性收入</t>
  </si>
  <si>
    <t xml:space="preserve">    体制上解支出</t>
  </si>
  <si>
    <t xml:space="preserve">      所得税基数返还收入 </t>
  </si>
  <si>
    <t xml:space="preserve">    专项上解支出</t>
  </si>
  <si>
    <t xml:space="preserve">      成品油税费改革税收返还收入</t>
  </si>
  <si>
    <t xml:space="preserve">      增值税税收返还收入</t>
  </si>
  <si>
    <t xml:space="preserve">      消费税税收返还收入</t>
  </si>
  <si>
    <t xml:space="preserve">      增值税“五五分享”税收返还收入</t>
  </si>
  <si>
    <t xml:space="preserve">      其他返还性收入</t>
  </si>
  <si>
    <t xml:space="preserve">    一般性转移支付收入</t>
  </si>
  <si>
    <t xml:space="preserve">      体制补助收入</t>
  </si>
  <si>
    <t xml:space="preserve">      均衡性转移支付收入</t>
  </si>
  <si>
    <t xml:space="preserve">      县级基本财力保障机制奖补资金收入</t>
  </si>
  <si>
    <t xml:space="preserve">      结算补助收入</t>
  </si>
  <si>
    <t xml:space="preserve">      资源枯竭型城市转移支付补助收入</t>
  </si>
  <si>
    <t xml:space="preserve">      企业事业单位划转补助收入</t>
  </si>
  <si>
    <t xml:space="preserve">      产粮（油）大县奖励资金收入</t>
  </si>
  <si>
    <t xml:space="preserve">      重点生态功能区转移支付收入</t>
  </si>
  <si>
    <t xml:space="preserve">      固定数额补助收入</t>
  </si>
  <si>
    <t xml:space="preserve">      革命老区转移支付收入</t>
  </si>
  <si>
    <t xml:space="preserve">      民族地区转移支付收入</t>
  </si>
  <si>
    <t xml:space="preserve">      边境地区转移支付收入</t>
  </si>
  <si>
    <t xml:space="preserve">      贫困地区转移支付收入</t>
  </si>
  <si>
    <t xml:space="preserve">      一般公共服务共同财政事权转移支付收入</t>
  </si>
  <si>
    <t xml:space="preserve">      外交共同财政事权转移支付收入</t>
  </si>
  <si>
    <t xml:space="preserve">      国防共同财政事权转移支付收入</t>
  </si>
  <si>
    <t xml:space="preserve">      公共安全共同财政事权转移支付收入</t>
  </si>
  <si>
    <t xml:space="preserve">      教育共同财政事权转移支付收入</t>
  </si>
  <si>
    <t xml:space="preserve">      科学技术共同财政事权转移支付收入</t>
  </si>
  <si>
    <t xml:space="preserve">      文化旅游体育与传媒共同财政事权转移支付收入</t>
  </si>
  <si>
    <t xml:space="preserve">      社会保障和就业共同财政事权转移支付收入</t>
  </si>
  <si>
    <t xml:space="preserve">      医疗卫生共同财政事权转移支付收入</t>
  </si>
  <si>
    <t xml:space="preserve">      节能环保共同财政事权转移支付收入</t>
  </si>
  <si>
    <t xml:space="preserve">      城乡社区共同财政事权转移支付收入</t>
  </si>
  <si>
    <t xml:space="preserve">      农林水共同财政事权转移支付收入</t>
  </si>
  <si>
    <t xml:space="preserve">      交通运输共同财政事权转移支付收入</t>
  </si>
  <si>
    <t xml:space="preserve">      资源勘探信息等共同财政事权转移支付收入</t>
  </si>
  <si>
    <t xml:space="preserve">      商业服务业等共同财政事权转移支付收入</t>
  </si>
  <si>
    <t xml:space="preserve">      金融共同财政事权转移支付收入</t>
  </si>
  <si>
    <t xml:space="preserve">      自然资源海洋气象等共同财政事权转移支付收入</t>
  </si>
  <si>
    <t xml:space="preserve">      住房保障共同财政事权转移支付收入</t>
  </si>
  <si>
    <t xml:space="preserve">      粮油物资储备共同财政事权转移支付收入</t>
  </si>
  <si>
    <t xml:space="preserve">      灾害防治及应急管理共同财政事权转移支付收入</t>
  </si>
  <si>
    <t xml:space="preserve">      其他共同财政事权转移支付收入</t>
  </si>
  <si>
    <t xml:space="preserve">      其他一般性转移支付收入</t>
  </si>
  <si>
    <t xml:space="preserve">    专项转移支付收入</t>
  </si>
  <si>
    <t xml:space="preserve">      一般公共服务</t>
  </si>
  <si>
    <t xml:space="preserve">      外交</t>
  </si>
  <si>
    <t xml:space="preserve">      国防</t>
  </si>
  <si>
    <t xml:space="preserve">      公共安全</t>
  </si>
  <si>
    <t xml:space="preserve">      教育</t>
  </si>
  <si>
    <t xml:space="preserve">      科学技术</t>
  </si>
  <si>
    <t xml:space="preserve">      文化旅游体育与传媒</t>
  </si>
  <si>
    <t xml:space="preserve">      社会保障和就业</t>
  </si>
  <si>
    <t xml:space="preserve">      卫生健康</t>
  </si>
  <si>
    <t xml:space="preserve">      节能环保</t>
  </si>
  <si>
    <t xml:space="preserve">      城乡社区</t>
  </si>
  <si>
    <t xml:space="preserve">      农林水</t>
  </si>
  <si>
    <t xml:space="preserve">      交通运输</t>
  </si>
  <si>
    <t xml:space="preserve">      资源勘探信息等</t>
  </si>
  <si>
    <t xml:space="preserve">      商业服务业等</t>
  </si>
  <si>
    <t xml:space="preserve">      金融</t>
  </si>
  <si>
    <t xml:space="preserve">      自然资源海洋气象等</t>
  </si>
  <si>
    <t xml:space="preserve">      住房保障</t>
  </si>
  <si>
    <t xml:space="preserve">      粮油物资储备</t>
  </si>
  <si>
    <t xml:space="preserve">      灾害防治及应急管理</t>
  </si>
  <si>
    <t xml:space="preserve">      其他收入</t>
  </si>
  <si>
    <t xml:space="preserve">  上年结余收入</t>
  </si>
  <si>
    <t xml:space="preserve">  调入资金</t>
  </si>
  <si>
    <t xml:space="preserve">  调出资金</t>
  </si>
  <si>
    <t xml:space="preserve">    从政府性基金预算调入</t>
  </si>
  <si>
    <t xml:space="preserve">  年终结余</t>
  </si>
  <si>
    <t xml:space="preserve">    从国有资本经营预算调入</t>
  </si>
  <si>
    <t xml:space="preserve">  地方政府一般债务还本支出</t>
  </si>
  <si>
    <t xml:space="preserve">    从其他资金调入</t>
  </si>
  <si>
    <t xml:space="preserve">  地方政府一般债务转贷支出</t>
  </si>
  <si>
    <t xml:space="preserve">  地方政府一般债务收入</t>
  </si>
  <si>
    <t xml:space="preserve">  援助其他地区支出</t>
  </si>
  <si>
    <t xml:space="preserve">  地方政府一般债务转贷收入</t>
  </si>
  <si>
    <t xml:space="preserve">  安排预算稳定调节基金</t>
  </si>
  <si>
    <t xml:space="preserve">  接受其他地区援助收入</t>
  </si>
  <si>
    <t xml:space="preserve">  补充预算周转金</t>
  </si>
  <si>
    <t xml:space="preserve">  动用预算稳定调节基金</t>
  </si>
  <si>
    <t>收入总计</t>
  </si>
  <si>
    <t>支出总计</t>
  </si>
  <si>
    <t>表六</t>
  </si>
  <si>
    <t>2019年政府一般债务限额情况表</t>
  </si>
  <si>
    <t>地区</t>
  </si>
  <si>
    <t>一般债务</t>
  </si>
  <si>
    <t xml:space="preserve">    呼图壁县</t>
  </si>
  <si>
    <t>表七</t>
  </si>
  <si>
    <t>2019年呼图壁县政府一般债务余额表</t>
  </si>
  <si>
    <t>单位：亿元</t>
  </si>
  <si>
    <t>项 目</t>
  </si>
</sst>
</file>

<file path=xl/styles.xml><?xml version="1.0" encoding="utf-8"?>
<styleSheet xmlns="http://schemas.openxmlformats.org/spreadsheetml/2006/main">
  <numFmts count="8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#0.00"/>
    <numFmt numFmtId="177" formatCode="0_ "/>
    <numFmt numFmtId="178" formatCode="###,##0.00"/>
    <numFmt numFmtId="179" formatCode="0.0_ "/>
  </numFmts>
  <fonts count="47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2"/>
      <name val="宋体"/>
      <charset val="134"/>
    </font>
    <font>
      <b/>
      <sz val="20"/>
      <name val="黑体"/>
      <charset val="134"/>
    </font>
    <font>
      <b/>
      <sz val="12"/>
      <name val="SimSun"/>
      <charset val="134"/>
    </font>
    <font>
      <b/>
      <sz val="11"/>
      <name val="SimSun"/>
      <charset val="134"/>
    </font>
    <font>
      <sz val="11"/>
      <name val="SimSun"/>
      <charset val="134"/>
    </font>
    <font>
      <sz val="11"/>
      <color indexed="8"/>
      <name val="宋体"/>
      <charset val="134"/>
    </font>
    <font>
      <sz val="9"/>
      <name val="SimSun"/>
      <charset val="134"/>
    </font>
    <font>
      <sz val="12"/>
      <name val="黑体"/>
      <charset val="134"/>
    </font>
    <font>
      <sz val="12"/>
      <color indexed="8"/>
      <name val="宋体"/>
      <charset val="134"/>
    </font>
    <font>
      <b/>
      <sz val="16"/>
      <name val="黑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6"/>
      <color rgb="FF000000"/>
      <name val="仿宋_GB2312"/>
      <charset val="134"/>
    </font>
    <font>
      <sz val="11"/>
      <color theme="1"/>
      <name val="宋体"/>
      <charset val="134"/>
    </font>
    <font>
      <b/>
      <sz val="11"/>
      <name val="宋体"/>
      <charset val="134"/>
      <scheme val="minor"/>
    </font>
    <font>
      <sz val="10"/>
      <name val="Arial"/>
      <charset val="0"/>
    </font>
    <font>
      <b/>
      <sz val="12"/>
      <name val="宋体"/>
      <charset val="0"/>
    </font>
    <font>
      <sz val="12"/>
      <name val="仿宋"/>
      <charset val="0"/>
    </font>
    <font>
      <sz val="10"/>
      <name val="Default"/>
      <charset val="0"/>
    </font>
    <font>
      <b/>
      <sz val="14"/>
      <name val="宋体"/>
      <charset val="0"/>
    </font>
    <font>
      <b/>
      <sz val="14"/>
      <name val="Default"/>
      <charset val="0"/>
    </font>
    <font>
      <b/>
      <sz val="11"/>
      <color rgb="FFFF0000"/>
      <name val="宋体"/>
      <charset val="134"/>
    </font>
    <font>
      <sz val="11"/>
      <color rgb="FFFF0000"/>
      <name val="宋体"/>
      <charset val="134"/>
    </font>
    <font>
      <sz val="12"/>
      <color indexed="10"/>
      <name val="宋体"/>
      <charset val="134"/>
    </font>
    <font>
      <sz val="11"/>
      <color indexed="10"/>
      <name val="宋体"/>
      <charset val="134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4"/>
      <name val="宋体"/>
      <charset val="134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6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A6A6A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/>
      <right/>
      <top style="thin">
        <color indexed="9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37" fillId="23" borderId="2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0" fillId="30" borderId="21" applyNumberFormat="0" applyFont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8" fillId="0" borderId="19" applyNumberFormat="0" applyFill="0" applyAlignment="0" applyProtection="0">
      <alignment vertical="center"/>
    </xf>
    <xf numFmtId="0" fontId="34" fillId="0" borderId="19" applyNumberFormat="0" applyFill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0" borderId="17" applyNumberFormat="0" applyFill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42" fillId="33" borderId="22" applyNumberFormat="0" applyAlignment="0" applyProtection="0">
      <alignment vertical="center"/>
    </xf>
    <xf numFmtId="0" fontId="43" fillId="33" borderId="20" applyNumberFormat="0" applyAlignment="0" applyProtection="0">
      <alignment vertical="center"/>
    </xf>
    <xf numFmtId="0" fontId="44" fillId="34" borderId="23" applyNumberFormat="0" applyAlignment="0" applyProtection="0">
      <alignment vertical="center"/>
    </xf>
    <xf numFmtId="0" fontId="27" fillId="3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45" fillId="0" borderId="24" applyNumberFormat="0" applyFill="0" applyAlignment="0" applyProtection="0">
      <alignment vertical="center"/>
    </xf>
    <xf numFmtId="0" fontId="33" fillId="0" borderId="18" applyNumberFormat="0" applyFill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27" fillId="37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</cellStyleXfs>
  <cellXfs count="178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/>
    <xf numFmtId="0" fontId="3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righ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right" vertical="center" wrapText="1"/>
    </xf>
    <xf numFmtId="0" fontId="7" fillId="0" borderId="0" xfId="0" applyFont="1" applyFill="1" applyBorder="1" applyAlignment="1">
      <alignment vertical="center"/>
    </xf>
    <xf numFmtId="0" fontId="1" fillId="0" borderId="0" xfId="0" applyFont="1" applyFill="1" applyBorder="1" applyAlignment="1"/>
    <xf numFmtId="0" fontId="6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vertical="center" wrapText="1"/>
    </xf>
    <xf numFmtId="176" fontId="6" fillId="0" borderId="2" xfId="0" applyNumberFormat="1" applyFont="1" applyFill="1" applyBorder="1" applyAlignment="1">
      <alignment horizontal="right" vertical="center" wrapText="1"/>
    </xf>
    <xf numFmtId="0" fontId="9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 applyProtection="1">
      <alignment vertical="center"/>
      <protection locked="0"/>
    </xf>
    <xf numFmtId="0" fontId="10" fillId="2" borderId="0" xfId="0" applyFont="1" applyFill="1" applyBorder="1" applyAlignment="1" applyProtection="1">
      <alignment vertical="center"/>
      <protection locked="0"/>
    </xf>
    <xf numFmtId="0" fontId="11" fillId="0" borderId="0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horizontal="center" vertical="center"/>
      <protection locked="0"/>
    </xf>
    <xf numFmtId="0" fontId="2" fillId="0" borderId="5" xfId="0" applyFont="1" applyFill="1" applyBorder="1" applyAlignment="1" applyProtection="1">
      <alignment horizontal="center" vertical="center"/>
      <protection locked="0"/>
    </xf>
    <xf numFmtId="0" fontId="2" fillId="0" borderId="6" xfId="0" applyFont="1" applyFill="1" applyBorder="1" applyAlignment="1" applyProtection="1">
      <alignment horizontal="center" vertical="center"/>
      <protection locked="0"/>
    </xf>
    <xf numFmtId="0" fontId="2" fillId="3" borderId="7" xfId="0" applyFont="1" applyFill="1" applyBorder="1" applyAlignment="1" applyProtection="1">
      <alignment horizontal="center" vertical="center"/>
      <protection locked="0"/>
    </xf>
    <xf numFmtId="0" fontId="2" fillId="0" borderId="7" xfId="0" applyFont="1" applyFill="1" applyBorder="1" applyAlignment="1" applyProtection="1">
      <alignment horizontal="center" vertical="center"/>
      <protection locked="0"/>
    </xf>
    <xf numFmtId="0" fontId="2" fillId="0" borderId="2" xfId="0" applyFont="1" applyFill="1" applyBorder="1" applyAlignment="1" applyProtection="1">
      <alignment horizontal="center" vertical="center"/>
      <protection locked="0"/>
    </xf>
    <xf numFmtId="0" fontId="2" fillId="0" borderId="2" xfId="0" applyFont="1" applyFill="1" applyBorder="1" applyAlignment="1" applyProtection="1">
      <alignment horizontal="center" vertical="center" wrapText="1"/>
      <protection locked="0"/>
    </xf>
    <xf numFmtId="0" fontId="2" fillId="3" borderId="2" xfId="0" applyFont="1" applyFill="1" applyBorder="1" applyAlignment="1" applyProtection="1">
      <alignment horizontal="center" vertical="center"/>
      <protection locked="0"/>
    </xf>
    <xf numFmtId="0" fontId="12" fillId="4" borderId="2" xfId="0" applyFont="1" applyFill="1" applyBorder="1" applyAlignment="1" applyProtection="1">
      <alignment horizontal="left" vertical="center"/>
      <protection locked="0"/>
    </xf>
    <xf numFmtId="0" fontId="12" fillId="4" borderId="2" xfId="0" applyFont="1" applyFill="1" applyBorder="1" applyAlignment="1" applyProtection="1">
      <alignment horizontal="center" vertical="center"/>
      <protection locked="0"/>
    </xf>
    <xf numFmtId="1" fontId="12" fillId="4" borderId="2" xfId="0" applyNumberFormat="1" applyFont="1" applyFill="1" applyBorder="1" applyAlignment="1" applyProtection="1">
      <alignment vertical="center"/>
      <protection locked="0"/>
    </xf>
    <xf numFmtId="1" fontId="12" fillId="4" borderId="2" xfId="0" applyNumberFormat="1" applyFont="1" applyFill="1" applyBorder="1" applyAlignment="1" applyProtection="1">
      <alignment horizontal="center" vertical="center"/>
      <protection locked="0"/>
    </xf>
    <xf numFmtId="1" fontId="12" fillId="0" borderId="2" xfId="0" applyNumberFormat="1" applyFont="1" applyFill="1" applyBorder="1" applyAlignment="1" applyProtection="1">
      <alignment horizontal="left" vertical="center"/>
      <protection locked="0"/>
    </xf>
    <xf numFmtId="1" fontId="12" fillId="0" borderId="2" xfId="0" applyNumberFormat="1" applyFont="1" applyFill="1" applyBorder="1" applyAlignment="1" applyProtection="1">
      <alignment horizontal="center" vertical="center"/>
      <protection locked="0"/>
    </xf>
    <xf numFmtId="1" fontId="12" fillId="3" borderId="2" xfId="0" applyNumberFormat="1" applyFont="1" applyFill="1" applyBorder="1" applyAlignment="1" applyProtection="1">
      <alignment horizontal="center" vertical="center"/>
      <protection locked="0"/>
    </xf>
    <xf numFmtId="1" fontId="13" fillId="0" borderId="2" xfId="0" applyNumberFormat="1" applyFont="1" applyFill="1" applyBorder="1" applyAlignment="1" applyProtection="1">
      <alignment horizontal="center" vertical="center"/>
      <protection locked="0"/>
    </xf>
    <xf numFmtId="0" fontId="13" fillId="0" borderId="2" xfId="0" applyFont="1" applyFill="1" applyBorder="1" applyAlignment="1" applyProtection="1">
      <alignment horizontal="center" vertical="center"/>
      <protection locked="0"/>
    </xf>
    <xf numFmtId="1" fontId="13" fillId="0" borderId="2" xfId="0" applyNumberFormat="1" applyFont="1" applyFill="1" applyBorder="1" applyAlignment="1" applyProtection="1">
      <alignment vertical="center"/>
      <protection locked="0"/>
    </xf>
    <xf numFmtId="1" fontId="13" fillId="3" borderId="2" xfId="0" applyNumberFormat="1" applyFont="1" applyFill="1" applyBorder="1" applyAlignment="1" applyProtection="1">
      <alignment horizontal="center" vertical="center"/>
      <protection locked="0"/>
    </xf>
    <xf numFmtId="0" fontId="12" fillId="3" borderId="2" xfId="0" applyFont="1" applyFill="1" applyBorder="1" applyAlignment="1" applyProtection="1">
      <alignment horizontal="center" vertical="center"/>
      <protection locked="0"/>
    </xf>
    <xf numFmtId="1" fontId="12" fillId="0" borderId="2" xfId="0" applyNumberFormat="1" applyFont="1" applyFill="1" applyBorder="1" applyAlignment="1" applyProtection="1">
      <alignment vertical="center"/>
      <protection locked="0"/>
    </xf>
    <xf numFmtId="0" fontId="13" fillId="0" borderId="2" xfId="0" applyNumberFormat="1" applyFont="1" applyFill="1" applyBorder="1" applyAlignment="1" applyProtection="1">
      <alignment vertical="center"/>
      <protection locked="0"/>
    </xf>
    <xf numFmtId="3" fontId="13" fillId="0" borderId="2" xfId="0" applyNumberFormat="1" applyFont="1" applyFill="1" applyBorder="1" applyAlignment="1" applyProtection="1">
      <alignment vertical="center"/>
      <protection locked="0"/>
    </xf>
    <xf numFmtId="0" fontId="14" fillId="0" borderId="0" xfId="0" applyFont="1" applyFill="1" applyBorder="1" applyAlignment="1">
      <alignment horizontal="justify"/>
    </xf>
    <xf numFmtId="3" fontId="13" fillId="0" borderId="2" xfId="0" applyNumberFormat="1" applyFont="1" applyFill="1" applyBorder="1" applyAlignment="1" applyProtection="1">
      <alignment horizontal="center" vertical="center"/>
      <protection locked="0"/>
    </xf>
    <xf numFmtId="0" fontId="13" fillId="0" borderId="2" xfId="0" applyNumberFormat="1" applyFont="1" applyFill="1" applyBorder="1" applyAlignment="1" applyProtection="1">
      <alignment horizontal="center" vertical="center"/>
      <protection locked="0"/>
    </xf>
    <xf numFmtId="0" fontId="13" fillId="0" borderId="2" xfId="0" applyFont="1" applyFill="1" applyBorder="1" applyAlignment="1" applyProtection="1">
      <alignment vertical="center" wrapText="1"/>
      <protection locked="0"/>
    </xf>
    <xf numFmtId="3" fontId="12" fillId="0" borderId="2" xfId="0" applyNumberFormat="1" applyFont="1" applyFill="1" applyBorder="1" applyAlignment="1" applyProtection="1">
      <alignment vertical="center"/>
      <protection locked="0"/>
    </xf>
    <xf numFmtId="177" fontId="12" fillId="0" borderId="2" xfId="0" applyNumberFormat="1" applyFont="1" applyFill="1" applyBorder="1" applyAlignment="1" applyProtection="1">
      <alignment horizontal="center" vertical="center"/>
      <protection locked="0"/>
    </xf>
    <xf numFmtId="177" fontId="12" fillId="3" borderId="2" xfId="0" applyNumberFormat="1" applyFont="1" applyFill="1" applyBorder="1" applyAlignment="1" applyProtection="1">
      <alignment horizontal="center" vertical="center"/>
      <protection locked="0"/>
    </xf>
    <xf numFmtId="177" fontId="13" fillId="0" borderId="2" xfId="0" applyNumberFormat="1" applyFont="1" applyFill="1" applyBorder="1" applyAlignment="1" applyProtection="1">
      <alignment horizontal="center" vertical="center"/>
      <protection locked="0"/>
    </xf>
    <xf numFmtId="177" fontId="13" fillId="3" borderId="2" xfId="0" applyNumberFormat="1" applyFont="1" applyFill="1" applyBorder="1" applyAlignment="1" applyProtection="1">
      <alignment horizontal="center" vertical="center"/>
      <protection locked="0"/>
    </xf>
    <xf numFmtId="177" fontId="1" fillId="0" borderId="0" xfId="0" applyNumberFormat="1" applyFont="1" applyFill="1" applyBorder="1" applyAlignment="1" applyProtection="1">
      <alignment horizontal="center" vertical="center"/>
      <protection locked="0"/>
    </xf>
    <xf numFmtId="1" fontId="15" fillId="3" borderId="2" xfId="0" applyNumberFormat="1" applyFont="1" applyFill="1" applyBorder="1" applyAlignment="1" applyProtection="1">
      <alignment horizontal="center" vertical="center"/>
      <protection locked="0"/>
    </xf>
    <xf numFmtId="0" fontId="15" fillId="3" borderId="2" xfId="0" applyFont="1" applyFill="1" applyBorder="1" applyAlignment="1" applyProtection="1">
      <alignment horizontal="center" vertical="center"/>
      <protection locked="0"/>
    </xf>
    <xf numFmtId="177" fontId="15" fillId="3" borderId="2" xfId="0" applyNumberFormat="1" applyFont="1" applyFill="1" applyBorder="1" applyAlignment="1" applyProtection="1">
      <alignment horizontal="center" vertical="center"/>
      <protection locked="0"/>
    </xf>
    <xf numFmtId="3" fontId="13" fillId="0" borderId="3" xfId="0" applyNumberFormat="1" applyFont="1" applyFill="1" applyBorder="1" applyAlignment="1" applyProtection="1">
      <alignment horizontal="center" vertical="center"/>
      <protection locked="0"/>
    </xf>
    <xf numFmtId="0" fontId="13" fillId="0" borderId="2" xfId="0" applyFont="1" applyFill="1" applyBorder="1" applyAlignment="1" applyProtection="1">
      <alignment vertical="center"/>
      <protection locked="0"/>
    </xf>
    <xf numFmtId="0" fontId="12" fillId="3" borderId="5" xfId="0" applyFont="1" applyFill="1" applyBorder="1" applyAlignment="1" applyProtection="1">
      <alignment horizontal="center" vertical="center"/>
      <protection locked="0"/>
    </xf>
    <xf numFmtId="1" fontId="13" fillId="0" borderId="7" xfId="0" applyNumberFormat="1" applyFont="1" applyFill="1" applyBorder="1" applyAlignment="1" applyProtection="1">
      <alignment horizontal="center" vertical="center"/>
      <protection locked="0"/>
    </xf>
    <xf numFmtId="0" fontId="12" fillId="0" borderId="2" xfId="0" applyFont="1" applyFill="1" applyBorder="1" applyAlignment="1" applyProtection="1">
      <alignment horizontal="center" vertical="center"/>
      <protection locked="0"/>
    </xf>
    <xf numFmtId="0" fontId="1" fillId="0" borderId="2" xfId="0" applyFont="1" applyFill="1" applyBorder="1" applyAlignment="1" applyProtection="1">
      <alignment horizontal="center" vertical="center"/>
      <protection locked="0"/>
    </xf>
    <xf numFmtId="1" fontId="12" fillId="0" borderId="4" xfId="0" applyNumberFormat="1" applyFont="1" applyFill="1" applyBorder="1" applyAlignment="1" applyProtection="1">
      <alignment horizontal="center" vertical="center"/>
      <protection locked="0"/>
    </xf>
    <xf numFmtId="0" fontId="1" fillId="3" borderId="2" xfId="0" applyFont="1" applyFill="1" applyBorder="1" applyAlignment="1" applyProtection="1">
      <alignment horizontal="center" vertical="center"/>
      <protection locked="0"/>
    </xf>
    <xf numFmtId="1" fontId="12" fillId="3" borderId="2" xfId="0" applyNumberFormat="1" applyFont="1" applyFill="1" applyBorder="1" applyAlignment="1" applyProtection="1">
      <alignment vertical="center"/>
      <protection locked="0"/>
    </xf>
    <xf numFmtId="0" fontId="16" fillId="0" borderId="2" xfId="0" applyFont="1" applyFill="1" applyBorder="1" applyAlignment="1" applyProtection="1">
      <alignment horizontal="center" vertical="center" wrapText="1"/>
      <protection locked="0"/>
    </xf>
    <xf numFmtId="0" fontId="12" fillId="4" borderId="2" xfId="0" applyFont="1" applyFill="1" applyBorder="1" applyAlignment="1" applyProtection="1">
      <alignment horizontal="distributed" vertical="center"/>
      <protection locked="0"/>
    </xf>
    <xf numFmtId="1" fontId="2" fillId="4" borderId="2" xfId="0" applyNumberFormat="1" applyFont="1" applyFill="1" applyBorder="1" applyAlignment="1" applyProtection="1">
      <alignment horizontal="center" vertical="center"/>
      <protection locked="0"/>
    </xf>
    <xf numFmtId="0" fontId="17" fillId="0" borderId="0" xfId="0" applyNumberFormat="1" applyFont="1" applyFill="1" applyBorder="1" applyAlignment="1"/>
    <xf numFmtId="0" fontId="18" fillId="0" borderId="0" xfId="0" applyNumberFormat="1" applyFont="1" applyFill="1" applyBorder="1" applyAlignment="1"/>
    <xf numFmtId="0" fontId="19" fillId="0" borderId="0" xfId="0" applyNumberFormat="1" applyFont="1" applyFill="1" applyBorder="1" applyAlignment="1">
      <alignment horizontal="left" vertical="top" wrapText="1"/>
    </xf>
    <xf numFmtId="0" fontId="20" fillId="0" borderId="0" xfId="0" applyNumberFormat="1" applyFont="1" applyFill="1" applyBorder="1" applyAlignment="1">
      <alignment horizontal="left" vertical="top" wrapText="1"/>
    </xf>
    <xf numFmtId="0" fontId="21" fillId="0" borderId="0" xfId="0" applyNumberFormat="1" applyFont="1" applyFill="1" applyBorder="1" applyAlignment="1">
      <alignment horizontal="center" vertical="top" wrapText="1"/>
    </xf>
    <xf numFmtId="0" fontId="22" fillId="0" borderId="0" xfId="0" applyNumberFormat="1" applyFont="1" applyFill="1" applyBorder="1" applyAlignment="1">
      <alignment horizontal="center" vertical="top" wrapText="1"/>
    </xf>
    <xf numFmtId="0" fontId="19" fillId="0" borderId="0" xfId="0" applyNumberFormat="1" applyFont="1" applyFill="1" applyBorder="1" applyAlignment="1">
      <alignment horizontal="center" vertical="top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10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11" xfId="0" applyFont="1" applyFill="1" applyBorder="1" applyAlignment="1">
      <alignment horizontal="center" vertical="center" wrapText="1"/>
    </xf>
    <xf numFmtId="0" fontId="19" fillId="0" borderId="12" xfId="0" applyFont="1" applyFill="1" applyBorder="1" applyAlignment="1">
      <alignment horizontal="center" vertical="center" wrapText="1"/>
    </xf>
    <xf numFmtId="0" fontId="19" fillId="0" borderId="13" xfId="0" applyFont="1" applyFill="1" applyBorder="1" applyAlignment="1">
      <alignment horizontal="center" vertical="center" wrapText="1"/>
    </xf>
    <xf numFmtId="0" fontId="19" fillId="0" borderId="14" xfId="0" applyNumberFormat="1" applyFont="1" applyFill="1" applyBorder="1" applyAlignment="1">
      <alignment horizontal="center" vertical="center" wrapText="1"/>
    </xf>
    <xf numFmtId="0" fontId="19" fillId="0" borderId="12" xfId="0" applyNumberFormat="1" applyFont="1" applyFill="1" applyBorder="1" applyAlignment="1">
      <alignment horizontal="center" vertical="center" wrapText="1"/>
    </xf>
    <xf numFmtId="0" fontId="19" fillId="0" borderId="12" xfId="0" applyFont="1" applyFill="1" applyBorder="1" applyAlignment="1">
      <alignment horizontal="center" vertical="center" wrapText="1"/>
    </xf>
    <xf numFmtId="0" fontId="20" fillId="0" borderId="14" xfId="0" applyNumberFormat="1" applyFont="1" applyFill="1" applyBorder="1" applyAlignment="1">
      <alignment horizontal="left" vertical="top" wrapText="1"/>
    </xf>
    <xf numFmtId="0" fontId="20" fillId="0" borderId="12" xfId="0" applyNumberFormat="1" applyFont="1" applyFill="1" applyBorder="1" applyAlignment="1">
      <alignment horizontal="left" vertical="top" wrapText="1"/>
    </xf>
    <xf numFmtId="178" fontId="20" fillId="0" borderId="12" xfId="0" applyNumberFormat="1" applyFont="1" applyFill="1" applyBorder="1" applyAlignment="1">
      <alignment horizontal="right" vertical="top" wrapText="1"/>
    </xf>
    <xf numFmtId="0" fontId="1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right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2" fillId="4" borderId="2" xfId="0" applyFont="1" applyFill="1" applyBorder="1" applyAlignment="1">
      <alignment vertical="center"/>
    </xf>
    <xf numFmtId="0" fontId="2" fillId="4" borderId="2" xfId="0" applyFont="1" applyFill="1" applyBorder="1" applyAlignment="1">
      <alignment horizontal="center" vertical="center"/>
    </xf>
    <xf numFmtId="177" fontId="13" fillId="3" borderId="2" xfId="0" applyNumberFormat="1" applyFont="1" applyFill="1" applyBorder="1" applyAlignment="1" applyProtection="1">
      <alignment horizontal="left" vertical="center"/>
      <protection locked="0"/>
    </xf>
    <xf numFmtId="179" fontId="13" fillId="3" borderId="2" xfId="0" applyNumberFormat="1" applyFont="1" applyFill="1" applyBorder="1" applyAlignment="1" applyProtection="1">
      <alignment horizontal="left" vertical="center"/>
      <protection locked="0"/>
    </xf>
    <xf numFmtId="177" fontId="13" fillId="3" borderId="4" xfId="0" applyNumberFormat="1" applyFont="1" applyFill="1" applyBorder="1" applyAlignment="1" applyProtection="1">
      <alignment horizontal="left" vertical="center"/>
      <protection locked="0"/>
    </xf>
    <xf numFmtId="0" fontId="13" fillId="3" borderId="4" xfId="0" applyFont="1" applyFill="1" applyBorder="1" applyAlignment="1">
      <alignment vertical="center"/>
    </xf>
    <xf numFmtId="0" fontId="13" fillId="3" borderId="2" xfId="0" applyFont="1" applyFill="1" applyBorder="1" applyAlignment="1">
      <alignment vertical="center"/>
    </xf>
    <xf numFmtId="0" fontId="1" fillId="0" borderId="2" xfId="0" applyFont="1" applyFill="1" applyBorder="1" applyAlignment="1">
      <alignment vertical="center"/>
    </xf>
    <xf numFmtId="0" fontId="2" fillId="4" borderId="2" xfId="0" applyFont="1" applyFill="1" applyBorder="1" applyAlignment="1">
      <alignment vertical="center"/>
    </xf>
    <xf numFmtId="0" fontId="13" fillId="3" borderId="2" xfId="0" applyFont="1" applyFill="1" applyBorder="1" applyAlignment="1">
      <alignment horizontal="left" vertical="center"/>
    </xf>
    <xf numFmtId="0" fontId="13" fillId="3" borderId="5" xfId="0" applyFont="1" applyFill="1" applyBorder="1" applyAlignment="1">
      <alignment vertical="center"/>
    </xf>
    <xf numFmtId="0" fontId="12" fillId="4" borderId="5" xfId="0" applyFont="1" applyFill="1" applyBorder="1" applyAlignment="1">
      <alignment vertical="center"/>
    </xf>
    <xf numFmtId="0" fontId="13" fillId="0" borderId="5" xfId="0" applyFont="1" applyFill="1" applyBorder="1" applyAlignment="1">
      <alignment vertical="center"/>
    </xf>
    <xf numFmtId="0" fontId="1" fillId="4" borderId="2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vertical="center"/>
    </xf>
    <xf numFmtId="0" fontId="2" fillId="5" borderId="2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vertical="center"/>
    </xf>
    <xf numFmtId="0" fontId="2" fillId="3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/>
    <xf numFmtId="0" fontId="1" fillId="3" borderId="0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vertical="center"/>
    </xf>
    <xf numFmtId="0" fontId="1" fillId="3" borderId="0" xfId="0" applyFont="1" applyFill="1" applyBorder="1" applyAlignment="1">
      <alignment horizontal="right" vertical="center"/>
    </xf>
    <xf numFmtId="0" fontId="11" fillId="3" borderId="0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1" fontId="12" fillId="4" borderId="2" xfId="0" applyNumberFormat="1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horizontal="center" vertical="center"/>
    </xf>
    <xf numFmtId="10" fontId="12" fillId="4" borderId="2" xfId="11" applyNumberFormat="1" applyFont="1" applyFill="1" applyBorder="1" applyAlignment="1">
      <alignment horizontal="center" vertical="center"/>
    </xf>
    <xf numFmtId="177" fontId="12" fillId="3" borderId="2" xfId="0" applyNumberFormat="1" applyFont="1" applyFill="1" applyBorder="1" applyAlignment="1" applyProtection="1">
      <alignment horizontal="left" vertical="center"/>
      <protection locked="0"/>
    </xf>
    <xf numFmtId="0" fontId="12" fillId="3" borderId="2" xfId="0" applyFont="1" applyFill="1" applyBorder="1" applyAlignment="1">
      <alignment horizontal="center" vertical="center"/>
    </xf>
    <xf numFmtId="10" fontId="13" fillId="0" borderId="2" xfId="0" applyNumberFormat="1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vertical="center"/>
    </xf>
    <xf numFmtId="0" fontId="13" fillId="3" borderId="2" xfId="0" applyFont="1" applyFill="1" applyBorder="1" applyAlignment="1">
      <alignment horizontal="center" vertical="center"/>
    </xf>
    <xf numFmtId="10" fontId="12" fillId="0" borderId="2" xfId="0" applyNumberFormat="1" applyFont="1" applyFill="1" applyBorder="1" applyAlignment="1">
      <alignment horizontal="center" vertical="center"/>
    </xf>
    <xf numFmtId="179" fontId="13" fillId="3" borderId="2" xfId="0" applyNumberFormat="1" applyFont="1" applyFill="1" applyBorder="1" applyAlignment="1" applyProtection="1">
      <alignment horizontal="left" vertical="center" wrapText="1"/>
      <protection locked="0"/>
    </xf>
    <xf numFmtId="179" fontId="12" fillId="3" borderId="2" xfId="0" applyNumberFormat="1" applyFont="1" applyFill="1" applyBorder="1" applyAlignment="1" applyProtection="1">
      <alignment horizontal="left" vertical="center"/>
      <protection locked="0"/>
    </xf>
    <xf numFmtId="177" fontId="12" fillId="3" borderId="4" xfId="0" applyNumberFormat="1" applyFont="1" applyFill="1" applyBorder="1" applyAlignment="1" applyProtection="1">
      <alignment horizontal="left" vertical="center"/>
      <protection locked="0"/>
    </xf>
    <xf numFmtId="179" fontId="13" fillId="3" borderId="4" xfId="0" applyNumberFormat="1" applyFont="1" applyFill="1" applyBorder="1" applyAlignment="1" applyProtection="1">
      <alignment horizontal="left" vertical="center"/>
      <protection locked="0"/>
    </xf>
    <xf numFmtId="0" fontId="12" fillId="3" borderId="4" xfId="0" applyFont="1" applyFill="1" applyBorder="1" applyAlignment="1">
      <alignment vertical="center"/>
    </xf>
    <xf numFmtId="9" fontId="12" fillId="3" borderId="2" xfId="11" applyFont="1" applyFill="1" applyBorder="1" applyAlignment="1">
      <alignment horizontal="center" vertical="center"/>
    </xf>
    <xf numFmtId="1" fontId="13" fillId="3" borderId="2" xfId="0" applyNumberFormat="1" applyFont="1" applyFill="1" applyBorder="1" applyAlignment="1" applyProtection="1">
      <alignment vertical="center"/>
      <protection locked="0"/>
    </xf>
    <xf numFmtId="0" fontId="13" fillId="3" borderId="2" xfId="0" applyNumberFormat="1" applyFont="1" applyFill="1" applyBorder="1" applyAlignment="1" applyProtection="1">
      <alignment horizontal="center" vertical="center"/>
      <protection locked="0"/>
    </xf>
    <xf numFmtId="0" fontId="13" fillId="3" borderId="2" xfId="0" applyNumberFormat="1" applyFont="1" applyFill="1" applyBorder="1" applyAlignment="1" applyProtection="1">
      <alignment vertical="center"/>
      <protection locked="0"/>
    </xf>
    <xf numFmtId="0" fontId="12" fillId="3" borderId="2" xfId="0" applyNumberFormat="1" applyFont="1" applyFill="1" applyBorder="1" applyAlignment="1" applyProtection="1">
      <alignment horizontal="center" vertical="center"/>
      <protection locked="0"/>
    </xf>
    <xf numFmtId="10" fontId="12" fillId="4" borderId="2" xfId="0" applyNumberFormat="1" applyFont="1" applyFill="1" applyBorder="1" applyAlignment="1">
      <alignment horizontal="center" vertical="center"/>
    </xf>
    <xf numFmtId="10" fontId="12" fillId="6" borderId="2" xfId="0" applyNumberFormat="1" applyFont="1" applyFill="1" applyBorder="1" applyAlignment="1">
      <alignment horizontal="center" vertical="center"/>
    </xf>
    <xf numFmtId="10" fontId="12" fillId="3" borderId="2" xfId="11" applyNumberFormat="1" applyFont="1" applyFill="1" applyBorder="1" applyAlignment="1">
      <alignment horizontal="center" vertical="center"/>
    </xf>
    <xf numFmtId="10" fontId="12" fillId="0" borderId="2" xfId="11" applyNumberFormat="1" applyFont="1" applyFill="1" applyBorder="1" applyAlignment="1">
      <alignment horizontal="center" vertical="center"/>
    </xf>
    <xf numFmtId="0" fontId="23" fillId="3" borderId="2" xfId="0" applyFont="1" applyFill="1" applyBorder="1" applyAlignment="1">
      <alignment vertical="center"/>
    </xf>
    <xf numFmtId="0" fontId="24" fillId="3" borderId="2" xfId="0" applyFont="1" applyFill="1" applyBorder="1" applyAlignment="1">
      <alignment vertical="center"/>
    </xf>
    <xf numFmtId="0" fontId="12" fillId="3" borderId="2" xfId="0" applyFont="1" applyFill="1" applyBorder="1" applyAlignment="1">
      <alignment horizontal="left" vertical="center"/>
    </xf>
    <xf numFmtId="0" fontId="12" fillId="6" borderId="2" xfId="0" applyFont="1" applyFill="1" applyBorder="1" applyAlignment="1">
      <alignment horizontal="center" vertical="center"/>
    </xf>
    <xf numFmtId="0" fontId="24" fillId="3" borderId="2" xfId="0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vertical="center"/>
    </xf>
    <xf numFmtId="0" fontId="13" fillId="3" borderId="3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vertical="center"/>
    </xf>
    <xf numFmtId="0" fontId="12" fillId="0" borderId="2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vertical="center"/>
    </xf>
    <xf numFmtId="0" fontId="13" fillId="0" borderId="4" xfId="0" applyFont="1" applyFill="1" applyBorder="1" applyAlignment="1">
      <alignment horizontal="center" vertical="center"/>
    </xf>
    <xf numFmtId="0" fontId="13" fillId="3" borderId="15" xfId="0" applyFont="1" applyFill="1" applyBorder="1" applyAlignment="1">
      <alignment vertical="center"/>
    </xf>
    <xf numFmtId="0" fontId="13" fillId="3" borderId="4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vertical="center"/>
    </xf>
    <xf numFmtId="0" fontId="13" fillId="3" borderId="0" xfId="0" applyFont="1" applyFill="1" applyBorder="1" applyAlignment="1">
      <alignment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vertical="center"/>
    </xf>
    <xf numFmtId="0" fontId="12" fillId="4" borderId="2" xfId="0" applyFont="1" applyFill="1" applyBorder="1" applyAlignment="1">
      <alignment horizontal="distributed" vertical="center"/>
    </xf>
    <xf numFmtId="0" fontId="25" fillId="0" borderId="0" xfId="0" applyFont="1" applyFill="1" applyBorder="1" applyAlignment="1">
      <alignment vertical="center"/>
    </xf>
    <xf numFmtId="0" fontId="12" fillId="7" borderId="2" xfId="0" applyFont="1" applyFill="1" applyBorder="1" applyAlignment="1">
      <alignment vertical="center"/>
    </xf>
    <xf numFmtId="9" fontId="12" fillId="7" borderId="2" xfId="11" applyFont="1" applyFill="1" applyBorder="1" applyAlignment="1">
      <alignment vertical="center"/>
    </xf>
    <xf numFmtId="9" fontId="13" fillId="0" borderId="2" xfId="11" applyFont="1" applyFill="1" applyBorder="1" applyAlignment="1">
      <alignment vertical="center"/>
    </xf>
    <xf numFmtId="0" fontId="26" fillId="0" borderId="2" xfId="0" applyFont="1" applyFill="1" applyBorder="1" applyAlignment="1">
      <alignment vertical="center"/>
    </xf>
    <xf numFmtId="0" fontId="12" fillId="7" borderId="2" xfId="0" applyFont="1" applyFill="1" applyBorder="1" applyAlignment="1">
      <alignment horizontal="distributed" vertical="center"/>
    </xf>
    <xf numFmtId="0" fontId="1" fillId="0" borderId="16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3.24==&#21628;&#22270;&#22721;&#21439;2020&#24180;&#39044;&#31639;&#34920;&#65288;&#25253;&#24030;&#23616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表一"/>
      <sheetName val="表二"/>
      <sheetName val="表三"/>
      <sheetName val="表四"/>
      <sheetName val="表五"/>
      <sheetName val="表六 (1)"/>
      <sheetName val="表六（2)"/>
      <sheetName val="表七 (1)"/>
      <sheetName val="表七(2)"/>
      <sheetName val="表八"/>
      <sheetName val="表九"/>
      <sheetName val="表十"/>
      <sheetName val="表十一"/>
      <sheetName val="表十二"/>
      <sheetName val="表十三"/>
      <sheetName val="表十四"/>
      <sheetName val="表十五"/>
    </sheetNames>
    <sheetDataSet>
      <sheetData sheetId="0" refreshError="1"/>
      <sheetData sheetId="1" refreshError="1"/>
      <sheetData sheetId="2" refreshError="1">
        <row r="33">
          <cell r="B33">
            <v>100110</v>
          </cell>
          <cell r="C33">
            <v>105543</v>
          </cell>
        </row>
      </sheetData>
      <sheetData sheetId="3" refreshError="1">
        <row r="1278">
          <cell r="B1278">
            <v>234684</v>
          </cell>
          <cell r="C1278">
            <v>175853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>
        <row r="17">
          <cell r="N17">
            <v>0</v>
          </cell>
        </row>
      </sheetData>
      <sheetData sheetId="16" refreshError="1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8"/>
  <sheetViews>
    <sheetView tabSelected="1" workbookViewId="0">
      <selection activeCell="A1" sqref="A1"/>
    </sheetView>
  </sheetViews>
  <sheetFormatPr defaultColWidth="9" defaultRowHeight="14.25" outlineLevelCol="3"/>
  <cols>
    <col min="1" max="1" width="20.2916666666667" style="93" customWidth="1"/>
    <col min="2" max="2" width="13.125" style="93" customWidth="1"/>
    <col min="3" max="4" width="30.625" style="93" customWidth="1"/>
    <col min="5" max="16384" width="9" style="93"/>
  </cols>
  <sheetData>
    <row r="1" s="93" customFormat="1" ht="18" customHeight="1" spans="1:1">
      <c r="A1" s="95" t="s">
        <v>0</v>
      </c>
    </row>
    <row r="2" s="95" customFormat="1" ht="20.25" spans="1:4">
      <c r="A2" s="96" t="s">
        <v>1</v>
      </c>
      <c r="B2" s="96"/>
      <c r="C2" s="96"/>
      <c r="D2" s="96"/>
    </row>
    <row r="3" s="93" customFormat="1" ht="20.25" customHeight="1" spans="1:4">
      <c r="A3" s="95"/>
      <c r="D3" s="97" t="s">
        <v>2</v>
      </c>
    </row>
    <row r="4" s="93" customFormat="1" ht="31.5" customHeight="1" spans="1:4">
      <c r="A4" s="98" t="s">
        <v>3</v>
      </c>
      <c r="B4" s="99" t="s">
        <v>4</v>
      </c>
      <c r="C4" s="98" t="s">
        <v>5</v>
      </c>
      <c r="D4" s="98" t="s">
        <v>6</v>
      </c>
    </row>
    <row r="5" s="93" customFormat="1" ht="20.1" customHeight="1" spans="1:4">
      <c r="A5" s="172" t="s">
        <v>7</v>
      </c>
      <c r="B5" s="172">
        <f>SUM(B6:B22)</f>
        <v>41367</v>
      </c>
      <c r="C5" s="172">
        <f>SUM(C6:C22)</f>
        <v>65000</v>
      </c>
      <c r="D5" s="173">
        <f t="shared" ref="D5:D8" si="0">C5/B5</f>
        <v>1.57130079531994</v>
      </c>
    </row>
    <row r="6" s="93" customFormat="1" ht="20.1" customHeight="1" spans="1:4">
      <c r="A6" s="160" t="s">
        <v>8</v>
      </c>
      <c r="B6" s="160">
        <v>16262</v>
      </c>
      <c r="C6" s="160">
        <v>25000</v>
      </c>
      <c r="D6" s="174">
        <f t="shared" si="0"/>
        <v>1.53732628213012</v>
      </c>
    </row>
    <row r="7" s="93" customFormat="1" ht="20.1" customHeight="1" spans="1:4">
      <c r="A7" s="160" t="s">
        <v>9</v>
      </c>
      <c r="B7" s="160"/>
      <c r="C7" s="160"/>
      <c r="D7" s="174"/>
    </row>
    <row r="8" s="93" customFormat="1" ht="20.1" customHeight="1" spans="1:4">
      <c r="A8" s="160" t="s">
        <v>10</v>
      </c>
      <c r="B8" s="160">
        <v>3399</v>
      </c>
      <c r="C8" s="160">
        <v>4500</v>
      </c>
      <c r="D8" s="174">
        <f t="shared" si="0"/>
        <v>1.32391879964696</v>
      </c>
    </row>
    <row r="9" s="93" customFormat="1" ht="20.1" customHeight="1" spans="1:4">
      <c r="A9" s="160" t="s">
        <v>11</v>
      </c>
      <c r="B9" s="160">
        <v>0</v>
      </c>
      <c r="C9" s="160"/>
      <c r="D9" s="174"/>
    </row>
    <row r="10" s="93" customFormat="1" ht="20.1" customHeight="1" spans="1:4">
      <c r="A10" s="160" t="s">
        <v>12</v>
      </c>
      <c r="B10" s="160">
        <v>2124</v>
      </c>
      <c r="C10" s="160">
        <v>3500</v>
      </c>
      <c r="D10" s="174">
        <f t="shared" ref="D10:D19" si="1">C10/B10</f>
        <v>1.64783427495292</v>
      </c>
    </row>
    <row r="11" s="93" customFormat="1" ht="20.1" customHeight="1" spans="1:4">
      <c r="A11" s="160" t="s">
        <v>13</v>
      </c>
      <c r="B11" s="160">
        <v>1720</v>
      </c>
      <c r="C11" s="160">
        <v>4500</v>
      </c>
      <c r="D11" s="174">
        <f t="shared" si="1"/>
        <v>2.61627906976744</v>
      </c>
    </row>
    <row r="12" s="93" customFormat="1" ht="20.1" customHeight="1" spans="1:4">
      <c r="A12" s="160" t="s">
        <v>14</v>
      </c>
      <c r="B12" s="160">
        <v>1619</v>
      </c>
      <c r="C12" s="160">
        <v>3000</v>
      </c>
      <c r="D12" s="174">
        <f t="shared" si="1"/>
        <v>1.85299567634342</v>
      </c>
    </row>
    <row r="13" s="93" customFormat="1" ht="20.1" customHeight="1" spans="1:4">
      <c r="A13" s="160" t="s">
        <v>15</v>
      </c>
      <c r="B13" s="160">
        <v>2113</v>
      </c>
      <c r="C13" s="160">
        <v>3000</v>
      </c>
      <c r="D13" s="174">
        <f t="shared" si="1"/>
        <v>1.41978230004733</v>
      </c>
    </row>
    <row r="14" s="93" customFormat="1" ht="20.1" customHeight="1" spans="1:4">
      <c r="A14" s="160" t="s">
        <v>16</v>
      </c>
      <c r="B14" s="160">
        <v>1012</v>
      </c>
      <c r="C14" s="160">
        <v>2500</v>
      </c>
      <c r="D14" s="174">
        <f t="shared" si="1"/>
        <v>2.4703557312253</v>
      </c>
    </row>
    <row r="15" s="93" customFormat="1" ht="20.1" customHeight="1" spans="1:4">
      <c r="A15" s="160" t="s">
        <v>17</v>
      </c>
      <c r="B15" s="160">
        <v>6295</v>
      </c>
      <c r="C15" s="160">
        <v>7000</v>
      </c>
      <c r="D15" s="174">
        <f t="shared" si="1"/>
        <v>1.1119936457506</v>
      </c>
    </row>
    <row r="16" s="93" customFormat="1" ht="20.1" customHeight="1" spans="1:4">
      <c r="A16" s="160" t="s">
        <v>18</v>
      </c>
      <c r="B16" s="160">
        <v>1059</v>
      </c>
      <c r="C16" s="160">
        <v>2500</v>
      </c>
      <c r="D16" s="174">
        <f t="shared" si="1"/>
        <v>2.36071765816808</v>
      </c>
    </row>
    <row r="17" s="93" customFormat="1" ht="20.1" customHeight="1" spans="1:4">
      <c r="A17" s="160" t="s">
        <v>19</v>
      </c>
      <c r="B17" s="160">
        <v>1282</v>
      </c>
      <c r="C17" s="160">
        <v>2500</v>
      </c>
      <c r="D17" s="174">
        <f t="shared" si="1"/>
        <v>1.95007800312012</v>
      </c>
    </row>
    <row r="18" s="93" customFormat="1" ht="20.1" customHeight="1" spans="1:4">
      <c r="A18" s="160" t="s">
        <v>20</v>
      </c>
      <c r="B18" s="160">
        <v>1181</v>
      </c>
      <c r="C18" s="160">
        <v>2500</v>
      </c>
      <c r="D18" s="174">
        <f t="shared" si="1"/>
        <v>2.11685012701101</v>
      </c>
    </row>
    <row r="19" s="93" customFormat="1" ht="20.1" customHeight="1" spans="1:4">
      <c r="A19" s="160" t="s">
        <v>21</v>
      </c>
      <c r="B19" s="160">
        <v>3124</v>
      </c>
      <c r="C19" s="160">
        <v>4450</v>
      </c>
      <c r="D19" s="174">
        <f t="shared" si="1"/>
        <v>1.42445582586428</v>
      </c>
    </row>
    <row r="20" s="93" customFormat="1" ht="20.1" customHeight="1" spans="1:4">
      <c r="A20" s="160" t="s">
        <v>22</v>
      </c>
      <c r="B20" s="160"/>
      <c r="C20" s="160"/>
      <c r="D20" s="174"/>
    </row>
    <row r="21" s="93" customFormat="1" ht="20.1" customHeight="1" spans="1:4">
      <c r="A21" s="160" t="s">
        <v>23</v>
      </c>
      <c r="B21" s="160">
        <v>159</v>
      </c>
      <c r="C21" s="160"/>
      <c r="D21" s="174"/>
    </row>
    <row r="22" s="93" customFormat="1" ht="20.1" customHeight="1" spans="1:4">
      <c r="A22" s="160" t="s">
        <v>24</v>
      </c>
      <c r="B22" s="160">
        <v>18</v>
      </c>
      <c r="C22" s="160">
        <v>50</v>
      </c>
      <c r="D22" s="174">
        <f t="shared" ref="D22:D26" si="2">C22/B22</f>
        <v>2.77777777777778</v>
      </c>
    </row>
    <row r="23" s="93" customFormat="1" ht="21" customHeight="1" spans="1:4">
      <c r="A23" s="172" t="s">
        <v>25</v>
      </c>
      <c r="B23" s="172">
        <f>SUM(B24:B31)</f>
        <v>58743</v>
      </c>
      <c r="C23" s="172">
        <f>SUM(C24:C31)</f>
        <v>40543</v>
      </c>
      <c r="D23" s="173">
        <f t="shared" si="2"/>
        <v>0.690175850739663</v>
      </c>
    </row>
    <row r="24" s="93" customFormat="1" ht="20.1" customHeight="1" spans="1:4">
      <c r="A24" s="160" t="s">
        <v>26</v>
      </c>
      <c r="B24" s="160">
        <v>2119</v>
      </c>
      <c r="C24" s="160">
        <v>2200</v>
      </c>
      <c r="D24" s="174">
        <f t="shared" si="2"/>
        <v>1.03822557810288</v>
      </c>
    </row>
    <row r="25" s="93" customFormat="1" ht="20.1" customHeight="1" spans="1:4">
      <c r="A25" s="160" t="s">
        <v>27</v>
      </c>
      <c r="B25" s="160">
        <v>9304</v>
      </c>
      <c r="C25" s="160">
        <v>9400</v>
      </c>
      <c r="D25" s="174">
        <f t="shared" si="2"/>
        <v>1.01031814273431</v>
      </c>
    </row>
    <row r="26" s="93" customFormat="1" ht="20.1" customHeight="1" spans="1:4">
      <c r="A26" s="160" t="s">
        <v>28</v>
      </c>
      <c r="B26" s="160">
        <v>3460</v>
      </c>
      <c r="C26" s="160">
        <v>3443</v>
      </c>
      <c r="D26" s="174">
        <f t="shared" si="2"/>
        <v>0.995086705202312</v>
      </c>
    </row>
    <row r="27" s="93" customFormat="1" ht="20.1" customHeight="1" spans="1:4">
      <c r="A27" s="160" t="s">
        <v>29</v>
      </c>
      <c r="B27" s="160"/>
      <c r="C27" s="160"/>
      <c r="D27" s="174"/>
    </row>
    <row r="28" s="93" customFormat="1" ht="20.1" customHeight="1" spans="1:4">
      <c r="A28" s="160" t="s">
        <v>30</v>
      </c>
      <c r="B28" s="160">
        <v>43395</v>
      </c>
      <c r="C28" s="160">
        <v>25000</v>
      </c>
      <c r="D28" s="174">
        <f t="shared" ref="D28:D33" si="3">C28/B28</f>
        <v>0.576103237700196</v>
      </c>
    </row>
    <row r="29" s="93" customFormat="1" ht="20.1" customHeight="1" spans="1:4">
      <c r="A29" s="160" t="s">
        <v>31</v>
      </c>
      <c r="B29" s="175"/>
      <c r="C29" s="175"/>
      <c r="D29" s="174"/>
    </row>
    <row r="30" s="171" customFormat="1" ht="20.1" customHeight="1" spans="1:4">
      <c r="A30" s="160" t="s">
        <v>32</v>
      </c>
      <c r="B30" s="160">
        <v>465</v>
      </c>
      <c r="C30" s="160">
        <v>500</v>
      </c>
      <c r="D30" s="174">
        <f t="shared" si="3"/>
        <v>1.0752688172043</v>
      </c>
    </row>
    <row r="31" s="171" customFormat="1" ht="20.1" customHeight="1" spans="1:4">
      <c r="A31" s="160" t="s">
        <v>33</v>
      </c>
      <c r="B31" s="175"/>
      <c r="C31" s="175"/>
      <c r="D31" s="174"/>
    </row>
    <row r="32" s="93" customFormat="1" ht="20.1" customHeight="1" spans="1:4">
      <c r="A32" s="160" t="s">
        <v>34</v>
      </c>
      <c r="B32" s="160"/>
      <c r="C32" s="160"/>
      <c r="D32" s="174"/>
    </row>
    <row r="33" s="93" customFormat="1" ht="20.1" customHeight="1" spans="1:4">
      <c r="A33" s="176" t="s">
        <v>35</v>
      </c>
      <c r="B33" s="172">
        <f>B5+B23</f>
        <v>100110</v>
      </c>
      <c r="C33" s="172">
        <f>C5+C23</f>
        <v>105543</v>
      </c>
      <c r="D33" s="173">
        <f t="shared" si="3"/>
        <v>1.05427030266707</v>
      </c>
    </row>
    <row r="34" s="93" customFormat="1" ht="18.75" customHeight="1" spans="1:4">
      <c r="A34" s="177" t="s">
        <v>34</v>
      </c>
      <c r="B34" s="177"/>
      <c r="C34" s="177"/>
      <c r="D34" s="177"/>
    </row>
    <row r="35" s="93" customFormat="1" ht="20.1" customHeight="1"/>
    <row r="36" s="93" customFormat="1" ht="20.1" customHeight="1"/>
    <row r="37" s="93" customFormat="1" ht="20.1" customHeight="1"/>
    <row r="38" s="93" customFormat="1" ht="20.1" customHeight="1"/>
  </sheetData>
  <mergeCells count="2">
    <mergeCell ref="A2:D2"/>
    <mergeCell ref="A34:D34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307"/>
  <sheetViews>
    <sheetView workbookViewId="0">
      <selection activeCell="C39" sqref="C39"/>
    </sheetView>
  </sheetViews>
  <sheetFormatPr defaultColWidth="9" defaultRowHeight="14.25" outlineLevelCol="4"/>
  <cols>
    <col min="1" max="1" width="44.875" style="118" customWidth="1"/>
    <col min="2" max="3" width="16.375" style="122" customWidth="1"/>
    <col min="4" max="5" width="16.375" style="118" customWidth="1"/>
    <col min="6" max="16384" width="9" style="118"/>
  </cols>
  <sheetData>
    <row r="1" s="118" customFormat="1" spans="1:5">
      <c r="A1" s="123" t="s">
        <v>36</v>
      </c>
      <c r="B1" s="122"/>
      <c r="C1" s="122"/>
      <c r="E1" s="124" t="s">
        <v>34</v>
      </c>
    </row>
    <row r="2" s="118" customFormat="1" ht="20.25" spans="1:5">
      <c r="A2" s="125" t="s">
        <v>37</v>
      </c>
      <c r="B2" s="125"/>
      <c r="C2" s="125"/>
      <c r="D2" s="125"/>
      <c r="E2" s="125"/>
    </row>
    <row r="3" s="118" customFormat="1" spans="2:5">
      <c r="B3" s="122"/>
      <c r="C3" s="122"/>
      <c r="E3" s="124" t="s">
        <v>2</v>
      </c>
    </row>
    <row r="4" s="118" customFormat="1" ht="45.75" customHeight="1" spans="1:5">
      <c r="A4" s="126" t="s">
        <v>38</v>
      </c>
      <c r="B4" s="127" t="s">
        <v>4</v>
      </c>
      <c r="C4" s="126" t="s">
        <v>5</v>
      </c>
      <c r="D4" s="127" t="s">
        <v>6</v>
      </c>
      <c r="E4" s="126" t="s">
        <v>39</v>
      </c>
    </row>
    <row r="5" s="118" customFormat="1" spans="1:5">
      <c r="A5" s="102" t="s">
        <v>40</v>
      </c>
      <c r="B5" s="128">
        <f>SUM(B6,B18,B27,B38,B49,B60,B71,B83,B92,B105,B115,B124,B135,B148,B155,B163,B169,B176,B183,B190,B197,B204,B212,B218,B224,B231,B246)</f>
        <v>24838</v>
      </c>
      <c r="C5" s="129">
        <f>SUM(C6,C18,C27,C38,C49,C60,C71,C83,C92,C105,C115,C124,C135,C148,C155,C163,C169,C176,C183,C190,C197,C204,C212,C218,C224,C231,C246)</f>
        <v>32123</v>
      </c>
      <c r="D5" s="130">
        <f t="shared" ref="D5:D7" si="0">C5/B5*100%</f>
        <v>1.293300587809</v>
      </c>
      <c r="E5" s="102"/>
    </row>
    <row r="6" s="118" customFormat="1" spans="1:5">
      <c r="A6" s="131" t="s">
        <v>41</v>
      </c>
      <c r="B6" s="132">
        <f>SUM(B7:B17)</f>
        <v>463</v>
      </c>
      <c r="C6" s="132">
        <f>SUM(C7:C17)</f>
        <v>695</v>
      </c>
      <c r="D6" s="133">
        <f t="shared" si="0"/>
        <v>1.50107991360691</v>
      </c>
      <c r="E6" s="134"/>
    </row>
    <row r="7" s="118" customFormat="1" spans="1:5">
      <c r="A7" s="104" t="s">
        <v>42</v>
      </c>
      <c r="B7" s="135">
        <v>444</v>
      </c>
      <c r="C7" s="135">
        <v>622</v>
      </c>
      <c r="D7" s="133">
        <f t="shared" si="0"/>
        <v>1.4009009009009</v>
      </c>
      <c r="E7" s="108"/>
    </row>
    <row r="8" s="118" customFormat="1" spans="1:5">
      <c r="A8" s="104" t="s">
        <v>43</v>
      </c>
      <c r="B8" s="135"/>
      <c r="C8" s="135"/>
      <c r="D8" s="133"/>
      <c r="E8" s="108"/>
    </row>
    <row r="9" s="118" customFormat="1" spans="1:5">
      <c r="A9" s="105" t="s">
        <v>44</v>
      </c>
      <c r="B9" s="135"/>
      <c r="C9" s="135"/>
      <c r="D9" s="133"/>
      <c r="E9" s="108"/>
    </row>
    <row r="10" s="118" customFormat="1" spans="1:5">
      <c r="A10" s="105" t="s">
        <v>45</v>
      </c>
      <c r="B10" s="135"/>
      <c r="C10" s="135"/>
      <c r="D10" s="133"/>
      <c r="E10" s="108"/>
    </row>
    <row r="11" s="118" customFormat="1" spans="1:5">
      <c r="A11" s="105" t="s">
        <v>46</v>
      </c>
      <c r="B11" s="135"/>
      <c r="C11" s="135"/>
      <c r="D11" s="133"/>
      <c r="E11" s="108"/>
    </row>
    <row r="12" s="118" customFormat="1" spans="1:5">
      <c r="A12" s="108" t="s">
        <v>47</v>
      </c>
      <c r="B12" s="135"/>
      <c r="C12" s="135"/>
      <c r="D12" s="133"/>
      <c r="E12" s="108"/>
    </row>
    <row r="13" s="118" customFormat="1" spans="1:5">
      <c r="A13" s="108" t="s">
        <v>48</v>
      </c>
      <c r="B13" s="135"/>
      <c r="C13" s="135"/>
      <c r="D13" s="133"/>
      <c r="E13" s="108"/>
    </row>
    <row r="14" s="118" customFormat="1" spans="1:5">
      <c r="A14" s="108" t="s">
        <v>49</v>
      </c>
      <c r="B14" s="135"/>
      <c r="C14" s="135"/>
      <c r="D14" s="133"/>
      <c r="E14" s="108"/>
    </row>
    <row r="15" s="118" customFormat="1" spans="1:5">
      <c r="A15" s="108" t="s">
        <v>50</v>
      </c>
      <c r="B15" s="135"/>
      <c r="C15" s="135"/>
      <c r="D15" s="133"/>
      <c r="E15" s="108"/>
    </row>
    <row r="16" s="118" customFormat="1" spans="1:5">
      <c r="A16" s="108" t="s">
        <v>51</v>
      </c>
      <c r="B16" s="135"/>
      <c r="C16" s="135">
        <v>73</v>
      </c>
      <c r="D16" s="133"/>
      <c r="E16" s="108"/>
    </row>
    <row r="17" s="118" customFormat="1" spans="1:5">
      <c r="A17" s="108" t="s">
        <v>52</v>
      </c>
      <c r="B17" s="135">
        <v>19</v>
      </c>
      <c r="C17" s="135"/>
      <c r="D17" s="133">
        <f t="shared" ref="D17:D19" si="1">C17/B17*100%</f>
        <v>0</v>
      </c>
      <c r="E17" s="108"/>
    </row>
    <row r="18" s="118" customFormat="1" spans="1:5">
      <c r="A18" s="131" t="s">
        <v>53</v>
      </c>
      <c r="B18" s="132">
        <f>SUM(B19:B26)</f>
        <v>258</v>
      </c>
      <c r="C18" s="132">
        <f>SUM(C19:C26)</f>
        <v>251</v>
      </c>
      <c r="D18" s="133">
        <f t="shared" si="1"/>
        <v>0.972868217054264</v>
      </c>
      <c r="E18" s="134"/>
    </row>
    <row r="19" s="118" customFormat="1" spans="1:5">
      <c r="A19" s="104" t="s">
        <v>42</v>
      </c>
      <c r="B19" s="135">
        <v>253</v>
      </c>
      <c r="C19" s="135">
        <v>251</v>
      </c>
      <c r="D19" s="133">
        <f t="shared" si="1"/>
        <v>0.992094861660079</v>
      </c>
      <c r="E19" s="108"/>
    </row>
    <row r="20" s="118" customFormat="1" spans="1:5">
      <c r="A20" s="104" t="s">
        <v>43</v>
      </c>
      <c r="B20" s="135"/>
      <c r="C20" s="135"/>
      <c r="D20" s="133"/>
      <c r="E20" s="108"/>
    </row>
    <row r="21" s="118" customFormat="1" spans="1:5">
      <c r="A21" s="105" t="s">
        <v>44</v>
      </c>
      <c r="B21" s="135"/>
      <c r="C21" s="135"/>
      <c r="D21" s="133"/>
      <c r="E21" s="108"/>
    </row>
    <row r="22" s="118" customFormat="1" spans="1:5">
      <c r="A22" s="105" t="s">
        <v>54</v>
      </c>
      <c r="B22" s="135"/>
      <c r="C22" s="135"/>
      <c r="D22" s="133"/>
      <c r="E22" s="108"/>
    </row>
    <row r="23" s="118" customFormat="1" spans="1:5">
      <c r="A23" s="105" t="s">
        <v>55</v>
      </c>
      <c r="B23" s="135"/>
      <c r="C23" s="135"/>
      <c r="D23" s="133"/>
      <c r="E23" s="108"/>
    </row>
    <row r="24" s="118" customFormat="1" spans="1:5">
      <c r="A24" s="105" t="s">
        <v>56</v>
      </c>
      <c r="B24" s="135"/>
      <c r="C24" s="135"/>
      <c r="D24" s="133"/>
      <c r="E24" s="108"/>
    </row>
    <row r="25" s="118" customFormat="1" spans="1:5">
      <c r="A25" s="105" t="s">
        <v>51</v>
      </c>
      <c r="B25" s="135"/>
      <c r="C25" s="135"/>
      <c r="D25" s="133"/>
      <c r="E25" s="108"/>
    </row>
    <row r="26" s="118" customFormat="1" spans="1:5">
      <c r="A26" s="105" t="s">
        <v>57</v>
      </c>
      <c r="B26" s="135">
        <v>5</v>
      </c>
      <c r="C26" s="135"/>
      <c r="D26" s="133">
        <f t="shared" ref="D26:D28" si="2">C26/B26*100%</f>
        <v>0</v>
      </c>
      <c r="E26" s="108"/>
    </row>
    <row r="27" s="118" customFormat="1" spans="1:5">
      <c r="A27" s="131" t="s">
        <v>58</v>
      </c>
      <c r="B27" s="132">
        <f>SUM(B28:B37)</f>
        <v>9222</v>
      </c>
      <c r="C27" s="132">
        <f>SUM(C28:C37)</f>
        <v>8120</v>
      </c>
      <c r="D27" s="136">
        <f t="shared" si="2"/>
        <v>0.880503144654088</v>
      </c>
      <c r="E27" s="134"/>
    </row>
    <row r="28" s="118" customFormat="1" spans="1:5">
      <c r="A28" s="104" t="s">
        <v>42</v>
      </c>
      <c r="B28" s="135">
        <v>7121</v>
      </c>
      <c r="C28" s="135">
        <v>5905</v>
      </c>
      <c r="D28" s="133">
        <f t="shared" si="2"/>
        <v>0.829237466647943</v>
      </c>
      <c r="E28" s="108"/>
    </row>
    <row r="29" s="118" customFormat="1" spans="1:5">
      <c r="A29" s="104" t="s">
        <v>43</v>
      </c>
      <c r="B29" s="135"/>
      <c r="C29" s="135"/>
      <c r="D29" s="133"/>
      <c r="E29" s="108"/>
    </row>
    <row r="30" s="118" customFormat="1" spans="1:5">
      <c r="A30" s="105" t="s">
        <v>44</v>
      </c>
      <c r="B30" s="135"/>
      <c r="C30" s="135"/>
      <c r="D30" s="133"/>
      <c r="E30" s="108"/>
    </row>
    <row r="31" s="118" customFormat="1" spans="1:5">
      <c r="A31" s="105" t="s">
        <v>59</v>
      </c>
      <c r="B31" s="135"/>
      <c r="C31" s="135"/>
      <c r="D31" s="133"/>
      <c r="E31" s="108"/>
    </row>
    <row r="32" s="118" customFormat="1" spans="1:5">
      <c r="A32" s="105" t="s">
        <v>60</v>
      </c>
      <c r="B32" s="135"/>
      <c r="C32" s="135"/>
      <c r="D32" s="133"/>
      <c r="E32" s="108"/>
    </row>
    <row r="33" s="118" customFormat="1" spans="1:5">
      <c r="A33" s="106" t="s">
        <v>61</v>
      </c>
      <c r="B33" s="135"/>
      <c r="C33" s="135"/>
      <c r="D33" s="133"/>
      <c r="E33" s="108"/>
    </row>
    <row r="34" s="118" customFormat="1" spans="1:5">
      <c r="A34" s="104" t="s">
        <v>62</v>
      </c>
      <c r="B34" s="135">
        <v>39</v>
      </c>
      <c r="C34" s="135"/>
      <c r="D34" s="133"/>
      <c r="E34" s="108"/>
    </row>
    <row r="35" s="118" customFormat="1" spans="1:5">
      <c r="A35" s="105" t="s">
        <v>63</v>
      </c>
      <c r="B35" s="135"/>
      <c r="C35" s="135"/>
      <c r="D35" s="133"/>
      <c r="E35" s="108"/>
    </row>
    <row r="36" s="118" customFormat="1" spans="1:5">
      <c r="A36" s="105" t="s">
        <v>51</v>
      </c>
      <c r="B36" s="135">
        <v>2060</v>
      </c>
      <c r="C36" s="135">
        <v>2215</v>
      </c>
      <c r="D36" s="133">
        <f t="shared" ref="D36:D39" si="3">C36/B36*100%</f>
        <v>1.0752427184466</v>
      </c>
      <c r="E36" s="108"/>
    </row>
    <row r="37" s="118" customFormat="1" ht="21" customHeight="1" spans="1:5">
      <c r="A37" s="137" t="s">
        <v>64</v>
      </c>
      <c r="B37" s="135">
        <v>2</v>
      </c>
      <c r="C37" s="135"/>
      <c r="D37" s="133">
        <f t="shared" si="3"/>
        <v>0</v>
      </c>
      <c r="E37" s="108"/>
    </row>
    <row r="38" s="118" customFormat="1" spans="1:5">
      <c r="A38" s="131" t="s">
        <v>65</v>
      </c>
      <c r="B38" s="132">
        <f>SUM(B39:B48)</f>
        <v>495</v>
      </c>
      <c r="C38" s="132">
        <f>SUM(C39:C48)</f>
        <v>1126</v>
      </c>
      <c r="D38" s="136">
        <f t="shared" si="3"/>
        <v>2.27474747474747</v>
      </c>
      <c r="E38" s="134"/>
    </row>
    <row r="39" s="118" customFormat="1" spans="1:5">
      <c r="A39" s="104" t="s">
        <v>42</v>
      </c>
      <c r="B39" s="135">
        <v>461</v>
      </c>
      <c r="C39" s="135">
        <v>541</v>
      </c>
      <c r="D39" s="133">
        <f t="shared" si="3"/>
        <v>1.17353579175705</v>
      </c>
      <c r="E39" s="108"/>
    </row>
    <row r="40" s="118" customFormat="1" spans="1:5">
      <c r="A40" s="104" t="s">
        <v>43</v>
      </c>
      <c r="B40" s="135"/>
      <c r="C40" s="135"/>
      <c r="D40" s="108"/>
      <c r="E40" s="108"/>
    </row>
    <row r="41" s="118" customFormat="1" spans="1:5">
      <c r="A41" s="104" t="s">
        <v>44</v>
      </c>
      <c r="B41" s="135"/>
      <c r="C41" s="135"/>
      <c r="D41" s="108"/>
      <c r="E41" s="108"/>
    </row>
    <row r="42" s="118" customFormat="1" spans="1:5">
      <c r="A42" s="105" t="s">
        <v>66</v>
      </c>
      <c r="B42" s="135"/>
      <c r="C42" s="135"/>
      <c r="D42" s="108"/>
      <c r="E42" s="108"/>
    </row>
    <row r="43" s="118" customFormat="1" spans="1:5">
      <c r="A43" s="105" t="s">
        <v>67</v>
      </c>
      <c r="B43" s="135"/>
      <c r="C43" s="135"/>
      <c r="D43" s="108"/>
      <c r="E43" s="108"/>
    </row>
    <row r="44" s="118" customFormat="1" spans="1:5">
      <c r="A44" s="105" t="s">
        <v>68</v>
      </c>
      <c r="B44" s="135"/>
      <c r="C44" s="135"/>
      <c r="D44" s="108"/>
      <c r="E44" s="108"/>
    </row>
    <row r="45" s="118" customFormat="1" spans="1:5">
      <c r="A45" s="104" t="s">
        <v>69</v>
      </c>
      <c r="B45" s="135"/>
      <c r="C45" s="135"/>
      <c r="D45" s="108"/>
      <c r="E45" s="108"/>
    </row>
    <row r="46" s="118" customFormat="1" spans="1:5">
      <c r="A46" s="104" t="s">
        <v>70</v>
      </c>
      <c r="B46" s="135"/>
      <c r="C46" s="135"/>
      <c r="D46" s="108"/>
      <c r="E46" s="108"/>
    </row>
    <row r="47" s="118" customFormat="1" ht="13.5" customHeight="1" spans="1:5">
      <c r="A47" s="104" t="s">
        <v>51</v>
      </c>
      <c r="B47" s="135"/>
      <c r="C47" s="135"/>
      <c r="D47" s="108"/>
      <c r="E47" s="108"/>
    </row>
    <row r="48" s="118" customFormat="1" spans="1:5">
      <c r="A48" s="105" t="s">
        <v>71</v>
      </c>
      <c r="B48" s="135">
        <v>34</v>
      </c>
      <c r="C48" s="135">
        <v>585</v>
      </c>
      <c r="D48" s="133">
        <f t="shared" ref="D48:D50" si="4">C48/B48*100%</f>
        <v>17.2058823529412</v>
      </c>
      <c r="E48" s="108"/>
    </row>
    <row r="49" s="118" customFormat="1" spans="1:5">
      <c r="A49" s="138" t="s">
        <v>72</v>
      </c>
      <c r="B49" s="132">
        <f>SUM(B50:B59)</f>
        <v>199</v>
      </c>
      <c r="C49" s="132">
        <f>SUM(C50:C59)</f>
        <v>155</v>
      </c>
      <c r="D49" s="136">
        <f t="shared" si="4"/>
        <v>0.778894472361809</v>
      </c>
      <c r="E49" s="134"/>
    </row>
    <row r="50" s="118" customFormat="1" spans="1:5">
      <c r="A50" s="105" t="s">
        <v>42</v>
      </c>
      <c r="B50" s="135">
        <v>172</v>
      </c>
      <c r="C50" s="135">
        <v>155</v>
      </c>
      <c r="D50" s="133">
        <f t="shared" si="4"/>
        <v>0.901162790697674</v>
      </c>
      <c r="E50" s="108"/>
    </row>
    <row r="51" s="118" customFormat="1" spans="1:5">
      <c r="A51" s="108" t="s">
        <v>43</v>
      </c>
      <c r="B51" s="135"/>
      <c r="C51" s="135"/>
      <c r="D51" s="133"/>
      <c r="E51" s="108"/>
    </row>
    <row r="52" s="118" customFormat="1" spans="1:5">
      <c r="A52" s="104" t="s">
        <v>44</v>
      </c>
      <c r="B52" s="135"/>
      <c r="C52" s="135"/>
      <c r="D52" s="133"/>
      <c r="E52" s="108"/>
    </row>
    <row r="53" s="118" customFormat="1" spans="1:5">
      <c r="A53" s="104" t="s">
        <v>73</v>
      </c>
      <c r="B53" s="135"/>
      <c r="C53" s="135"/>
      <c r="D53" s="133"/>
      <c r="E53" s="108"/>
    </row>
    <row r="54" s="118" customFormat="1" spans="1:5">
      <c r="A54" s="104" t="s">
        <v>74</v>
      </c>
      <c r="B54" s="135">
        <v>3</v>
      </c>
      <c r="C54" s="135"/>
      <c r="D54" s="133">
        <f>C54/B54*100%</f>
        <v>0</v>
      </c>
      <c r="E54" s="108"/>
    </row>
    <row r="55" s="118" customFormat="1" spans="1:5">
      <c r="A55" s="105" t="s">
        <v>75</v>
      </c>
      <c r="B55" s="135"/>
      <c r="C55" s="135"/>
      <c r="D55" s="133"/>
      <c r="E55" s="108"/>
    </row>
    <row r="56" s="118" customFormat="1" spans="1:5">
      <c r="A56" s="105" t="s">
        <v>76</v>
      </c>
      <c r="B56" s="135">
        <v>24</v>
      </c>
      <c r="C56" s="135"/>
      <c r="D56" s="133">
        <f t="shared" ref="D56:D61" si="5">C56/B56*100%</f>
        <v>0</v>
      </c>
      <c r="E56" s="108"/>
    </row>
    <row r="57" s="118" customFormat="1" spans="1:5">
      <c r="A57" s="105" t="s">
        <v>77</v>
      </c>
      <c r="B57" s="135"/>
      <c r="C57" s="135"/>
      <c r="D57" s="133"/>
      <c r="E57" s="108"/>
    </row>
    <row r="58" s="118" customFormat="1" spans="1:5">
      <c r="A58" s="104" t="s">
        <v>51</v>
      </c>
      <c r="B58" s="135"/>
      <c r="C58" s="135"/>
      <c r="D58" s="133"/>
      <c r="E58" s="108"/>
    </row>
    <row r="59" s="118" customFormat="1" spans="1:5">
      <c r="A59" s="105" t="s">
        <v>78</v>
      </c>
      <c r="B59" s="135"/>
      <c r="C59" s="135"/>
      <c r="D59" s="133"/>
      <c r="E59" s="108"/>
    </row>
    <row r="60" s="118" customFormat="1" spans="1:5">
      <c r="A60" s="139" t="s">
        <v>79</v>
      </c>
      <c r="B60" s="132">
        <f>SUM(B61:B70)</f>
        <v>1023</v>
      </c>
      <c r="C60" s="132">
        <f>SUM(C61:C70)</f>
        <v>886</v>
      </c>
      <c r="D60" s="136">
        <f t="shared" si="5"/>
        <v>0.866080156402737</v>
      </c>
      <c r="E60" s="134"/>
    </row>
    <row r="61" s="118" customFormat="1" spans="1:5">
      <c r="A61" s="105" t="s">
        <v>42</v>
      </c>
      <c r="B61" s="135">
        <v>1015</v>
      </c>
      <c r="C61" s="135">
        <v>886</v>
      </c>
      <c r="D61" s="133">
        <f t="shared" si="5"/>
        <v>0.872906403940887</v>
      </c>
      <c r="E61" s="108"/>
    </row>
    <row r="62" s="118" customFormat="1" spans="1:5">
      <c r="A62" s="108" t="s">
        <v>43</v>
      </c>
      <c r="B62" s="135"/>
      <c r="C62" s="135"/>
      <c r="D62" s="133"/>
      <c r="E62" s="108"/>
    </row>
    <row r="63" s="118" customFormat="1" spans="1:5">
      <c r="A63" s="108" t="s">
        <v>44</v>
      </c>
      <c r="B63" s="135"/>
      <c r="C63" s="135"/>
      <c r="D63" s="133"/>
      <c r="E63" s="108"/>
    </row>
    <row r="64" s="118" customFormat="1" spans="1:5">
      <c r="A64" s="108" t="s">
        <v>80</v>
      </c>
      <c r="B64" s="135"/>
      <c r="C64" s="135"/>
      <c r="D64" s="133"/>
      <c r="E64" s="108"/>
    </row>
    <row r="65" s="118" customFormat="1" spans="1:5">
      <c r="A65" s="108" t="s">
        <v>81</v>
      </c>
      <c r="B65" s="135"/>
      <c r="C65" s="135"/>
      <c r="D65" s="133"/>
      <c r="E65" s="108"/>
    </row>
    <row r="66" s="118" customFormat="1" spans="1:5">
      <c r="A66" s="108" t="s">
        <v>82</v>
      </c>
      <c r="B66" s="135"/>
      <c r="C66" s="135"/>
      <c r="D66" s="133"/>
      <c r="E66" s="108"/>
    </row>
    <row r="67" s="118" customFormat="1" spans="1:5">
      <c r="A67" s="104" t="s">
        <v>83</v>
      </c>
      <c r="B67" s="135"/>
      <c r="C67" s="135"/>
      <c r="D67" s="133"/>
      <c r="E67" s="108"/>
    </row>
    <row r="68" s="118" customFormat="1" spans="1:5">
      <c r="A68" s="105" t="s">
        <v>84</v>
      </c>
      <c r="B68" s="135"/>
      <c r="C68" s="135"/>
      <c r="D68" s="133"/>
      <c r="E68" s="108"/>
    </row>
    <row r="69" s="118" customFormat="1" spans="1:5">
      <c r="A69" s="105" t="s">
        <v>51</v>
      </c>
      <c r="B69" s="135"/>
      <c r="C69" s="135"/>
      <c r="D69" s="133"/>
      <c r="E69" s="108"/>
    </row>
    <row r="70" s="118" customFormat="1" spans="1:5">
      <c r="A70" s="105" t="s">
        <v>85</v>
      </c>
      <c r="B70" s="135">
        <v>8</v>
      </c>
      <c r="C70" s="135"/>
      <c r="D70" s="133">
        <f t="shared" ref="D70:D72" si="6">C70/B70*100%</f>
        <v>0</v>
      </c>
      <c r="E70" s="108"/>
    </row>
    <row r="71" s="118" customFormat="1" spans="1:5">
      <c r="A71" s="131" t="s">
        <v>86</v>
      </c>
      <c r="B71" s="132">
        <f>SUM(B72:B82)</f>
        <v>151</v>
      </c>
      <c r="C71" s="132">
        <f>SUM(C72:C82)</f>
        <v>363</v>
      </c>
      <c r="D71" s="136">
        <f t="shared" si="6"/>
        <v>2.40397350993377</v>
      </c>
      <c r="E71" s="134"/>
    </row>
    <row r="72" s="118" customFormat="1" spans="1:5">
      <c r="A72" s="104" t="s">
        <v>42</v>
      </c>
      <c r="B72" s="135">
        <v>151</v>
      </c>
      <c r="C72" s="135">
        <v>363</v>
      </c>
      <c r="D72" s="133">
        <f t="shared" si="6"/>
        <v>2.40397350993377</v>
      </c>
      <c r="E72" s="108"/>
    </row>
    <row r="73" s="118" customFormat="1" spans="1:5">
      <c r="A73" s="104" t="s">
        <v>43</v>
      </c>
      <c r="B73" s="135"/>
      <c r="C73" s="135"/>
      <c r="D73" s="133"/>
      <c r="E73" s="108"/>
    </row>
    <row r="74" s="118" customFormat="1" spans="1:5">
      <c r="A74" s="105" t="s">
        <v>44</v>
      </c>
      <c r="B74" s="135"/>
      <c r="C74" s="135"/>
      <c r="D74" s="133"/>
      <c r="E74" s="108"/>
    </row>
    <row r="75" s="118" customFormat="1" spans="1:5">
      <c r="A75" s="105" t="s">
        <v>87</v>
      </c>
      <c r="B75" s="135"/>
      <c r="C75" s="135"/>
      <c r="D75" s="133"/>
      <c r="E75" s="108"/>
    </row>
    <row r="76" s="118" customFormat="1" spans="1:5">
      <c r="A76" s="105" t="s">
        <v>88</v>
      </c>
      <c r="B76" s="135"/>
      <c r="C76" s="135"/>
      <c r="D76" s="133"/>
      <c r="E76" s="108"/>
    </row>
    <row r="77" s="118" customFormat="1" spans="1:5">
      <c r="A77" s="108" t="s">
        <v>89</v>
      </c>
      <c r="B77" s="135"/>
      <c r="C77" s="135"/>
      <c r="D77" s="133"/>
      <c r="E77" s="108"/>
    </row>
    <row r="78" s="118" customFormat="1" spans="1:5">
      <c r="A78" s="104" t="s">
        <v>90</v>
      </c>
      <c r="B78" s="135"/>
      <c r="C78" s="135"/>
      <c r="D78" s="133"/>
      <c r="E78" s="108"/>
    </row>
    <row r="79" s="118" customFormat="1" spans="1:5">
      <c r="A79" s="104" t="s">
        <v>91</v>
      </c>
      <c r="B79" s="135"/>
      <c r="C79" s="135"/>
      <c r="D79" s="133"/>
      <c r="E79" s="108"/>
    </row>
    <row r="80" s="118" customFormat="1" spans="1:5">
      <c r="A80" s="104" t="s">
        <v>83</v>
      </c>
      <c r="B80" s="135"/>
      <c r="C80" s="135"/>
      <c r="D80" s="133"/>
      <c r="E80" s="108"/>
    </row>
    <row r="81" s="118" customFormat="1" spans="1:5">
      <c r="A81" s="105" t="s">
        <v>51</v>
      </c>
      <c r="B81" s="135"/>
      <c r="C81" s="135"/>
      <c r="D81" s="133"/>
      <c r="E81" s="108"/>
    </row>
    <row r="82" s="118" customFormat="1" spans="1:5">
      <c r="A82" s="105" t="s">
        <v>92</v>
      </c>
      <c r="B82" s="135"/>
      <c r="C82" s="135"/>
      <c r="D82" s="133"/>
      <c r="E82" s="108"/>
    </row>
    <row r="83" s="118" customFormat="1" spans="1:5">
      <c r="A83" s="138" t="s">
        <v>93</v>
      </c>
      <c r="B83" s="132">
        <f>SUM(B84:B91)</f>
        <v>293</v>
      </c>
      <c r="C83" s="132">
        <f>SUM(C84:C91)</f>
        <v>277</v>
      </c>
      <c r="D83" s="136">
        <f>C83/B83*100%</f>
        <v>0.945392491467577</v>
      </c>
      <c r="E83" s="134"/>
    </row>
    <row r="84" s="118" customFormat="1" spans="1:5">
      <c r="A84" s="104" t="s">
        <v>42</v>
      </c>
      <c r="B84" s="135">
        <v>293</v>
      </c>
      <c r="C84" s="135">
        <v>277</v>
      </c>
      <c r="D84" s="133">
        <f>C84/B84*100%</f>
        <v>0.945392491467577</v>
      </c>
      <c r="E84" s="108"/>
    </row>
    <row r="85" s="118" customFormat="1" spans="1:5">
      <c r="A85" s="104" t="s">
        <v>43</v>
      </c>
      <c r="B85" s="135"/>
      <c r="C85" s="135"/>
      <c r="D85" s="133"/>
      <c r="E85" s="108"/>
    </row>
    <row r="86" s="118" customFormat="1" spans="1:5">
      <c r="A86" s="104" t="s">
        <v>44</v>
      </c>
      <c r="B86" s="135"/>
      <c r="C86" s="135"/>
      <c r="D86" s="133"/>
      <c r="E86" s="108"/>
    </row>
    <row r="87" s="118" customFormat="1" spans="1:5">
      <c r="A87" s="140" t="s">
        <v>94</v>
      </c>
      <c r="B87" s="135"/>
      <c r="C87" s="135"/>
      <c r="D87" s="133"/>
      <c r="E87" s="108"/>
    </row>
    <row r="88" s="118" customFormat="1" spans="1:5">
      <c r="A88" s="105" t="s">
        <v>95</v>
      </c>
      <c r="B88" s="135"/>
      <c r="C88" s="135"/>
      <c r="D88" s="133"/>
      <c r="E88" s="108"/>
    </row>
    <row r="89" s="118" customFormat="1" spans="1:5">
      <c r="A89" s="105" t="s">
        <v>83</v>
      </c>
      <c r="B89" s="135"/>
      <c r="C89" s="135"/>
      <c r="D89" s="133"/>
      <c r="E89" s="108"/>
    </row>
    <row r="90" s="118" customFormat="1" spans="1:5">
      <c r="A90" s="105" t="s">
        <v>51</v>
      </c>
      <c r="B90" s="135"/>
      <c r="C90" s="135"/>
      <c r="D90" s="133"/>
      <c r="E90" s="108"/>
    </row>
    <row r="91" s="118" customFormat="1" spans="1:5">
      <c r="A91" s="108" t="s">
        <v>96</v>
      </c>
      <c r="B91" s="135"/>
      <c r="C91" s="135"/>
      <c r="D91" s="133"/>
      <c r="E91" s="108"/>
    </row>
    <row r="92" s="118" customFormat="1" spans="1:5">
      <c r="A92" s="131" t="s">
        <v>97</v>
      </c>
      <c r="B92" s="132">
        <f>SUM(B93:B104)</f>
        <v>0</v>
      </c>
      <c r="C92" s="132">
        <f>SUM(C93:C104)</f>
        <v>16</v>
      </c>
      <c r="D92" s="133"/>
      <c r="E92" s="134"/>
    </row>
    <row r="93" s="118" customFormat="1" spans="1:5">
      <c r="A93" s="104" t="s">
        <v>42</v>
      </c>
      <c r="B93" s="135">
        <v>0</v>
      </c>
      <c r="C93" s="135">
        <v>16</v>
      </c>
      <c r="D93" s="133"/>
      <c r="E93" s="108"/>
    </row>
    <row r="94" s="118" customFormat="1" spans="1:5">
      <c r="A94" s="105" t="s">
        <v>43</v>
      </c>
      <c r="B94" s="135"/>
      <c r="C94" s="135"/>
      <c r="D94" s="133"/>
      <c r="E94" s="108"/>
    </row>
    <row r="95" s="118" customFormat="1" spans="1:5">
      <c r="A95" s="105" t="s">
        <v>44</v>
      </c>
      <c r="B95" s="135"/>
      <c r="C95" s="135"/>
      <c r="D95" s="133"/>
      <c r="E95" s="108"/>
    </row>
    <row r="96" s="118" customFormat="1" spans="1:5">
      <c r="A96" s="104" t="s">
        <v>98</v>
      </c>
      <c r="B96" s="135"/>
      <c r="C96" s="135"/>
      <c r="D96" s="133"/>
      <c r="E96" s="108"/>
    </row>
    <row r="97" s="118" customFormat="1" spans="1:5">
      <c r="A97" s="104" t="s">
        <v>99</v>
      </c>
      <c r="B97" s="135"/>
      <c r="C97" s="135"/>
      <c r="D97" s="133"/>
      <c r="E97" s="108"/>
    </row>
    <row r="98" s="118" customFormat="1" spans="1:5">
      <c r="A98" s="104" t="s">
        <v>83</v>
      </c>
      <c r="B98" s="135"/>
      <c r="C98" s="135"/>
      <c r="D98" s="133"/>
      <c r="E98" s="108"/>
    </row>
    <row r="99" s="118" customFormat="1" spans="1:5">
      <c r="A99" s="104" t="s">
        <v>100</v>
      </c>
      <c r="B99" s="135"/>
      <c r="C99" s="135"/>
      <c r="D99" s="133"/>
      <c r="E99" s="108"/>
    </row>
    <row r="100" s="118" customFormat="1" spans="1:5">
      <c r="A100" s="104" t="s">
        <v>101</v>
      </c>
      <c r="B100" s="135"/>
      <c r="C100" s="135"/>
      <c r="D100" s="133"/>
      <c r="E100" s="108"/>
    </row>
    <row r="101" s="118" customFormat="1" spans="1:5">
      <c r="A101" s="104" t="s">
        <v>102</v>
      </c>
      <c r="B101" s="135"/>
      <c r="C101" s="135"/>
      <c r="D101" s="133"/>
      <c r="E101" s="108"/>
    </row>
    <row r="102" s="118" customFormat="1" spans="1:5">
      <c r="A102" s="104" t="s">
        <v>103</v>
      </c>
      <c r="B102" s="135"/>
      <c r="C102" s="135"/>
      <c r="D102" s="133"/>
      <c r="E102" s="108"/>
    </row>
    <row r="103" s="118" customFormat="1" spans="1:5">
      <c r="A103" s="105" t="s">
        <v>51</v>
      </c>
      <c r="B103" s="135"/>
      <c r="C103" s="135"/>
      <c r="D103" s="133"/>
      <c r="E103" s="108"/>
    </row>
    <row r="104" s="118" customFormat="1" spans="1:5">
      <c r="A104" s="105" t="s">
        <v>104</v>
      </c>
      <c r="B104" s="135"/>
      <c r="C104" s="135"/>
      <c r="D104" s="133"/>
      <c r="E104" s="108"/>
    </row>
    <row r="105" s="118" customFormat="1" spans="1:5">
      <c r="A105" s="138" t="s">
        <v>105</v>
      </c>
      <c r="B105" s="132">
        <f>SUM(B106:B114)</f>
        <v>1020</v>
      </c>
      <c r="C105" s="132">
        <f>SUM(C106:C114)</f>
        <v>984</v>
      </c>
      <c r="D105" s="136">
        <f>C105/B105*100%</f>
        <v>0.964705882352941</v>
      </c>
      <c r="E105" s="134"/>
    </row>
    <row r="106" s="118" customFormat="1" spans="1:5">
      <c r="A106" s="105" t="s">
        <v>42</v>
      </c>
      <c r="B106" s="135">
        <v>780</v>
      </c>
      <c r="C106" s="135">
        <v>984</v>
      </c>
      <c r="D106" s="133">
        <f>C106/B106*100%</f>
        <v>1.26153846153846</v>
      </c>
      <c r="E106" s="108"/>
    </row>
    <row r="107" s="118" customFormat="1" spans="1:5">
      <c r="A107" s="104" t="s">
        <v>43</v>
      </c>
      <c r="B107" s="135"/>
      <c r="C107" s="135"/>
      <c r="D107" s="133"/>
      <c r="E107" s="108"/>
    </row>
    <row r="108" s="118" customFormat="1" spans="1:5">
      <c r="A108" s="104" t="s">
        <v>44</v>
      </c>
      <c r="B108" s="135"/>
      <c r="C108" s="135"/>
      <c r="D108" s="133"/>
      <c r="E108" s="108"/>
    </row>
    <row r="109" s="118" customFormat="1" spans="1:5">
      <c r="A109" s="104" t="s">
        <v>106</v>
      </c>
      <c r="B109" s="135"/>
      <c r="C109" s="135"/>
      <c r="D109" s="133"/>
      <c r="E109" s="108"/>
    </row>
    <row r="110" s="118" customFormat="1" spans="1:5">
      <c r="A110" s="105" t="s">
        <v>107</v>
      </c>
      <c r="B110" s="135"/>
      <c r="C110" s="135"/>
      <c r="D110" s="133"/>
      <c r="E110" s="108"/>
    </row>
    <row r="111" s="118" customFormat="1" spans="1:5">
      <c r="A111" s="105" t="s">
        <v>108</v>
      </c>
      <c r="B111" s="135"/>
      <c r="C111" s="135"/>
      <c r="D111" s="133"/>
      <c r="E111" s="108"/>
    </row>
    <row r="112" s="118" customFormat="1" spans="1:5">
      <c r="A112" s="104" t="s">
        <v>109</v>
      </c>
      <c r="B112" s="135"/>
      <c r="C112" s="135"/>
      <c r="D112" s="133"/>
      <c r="E112" s="108"/>
    </row>
    <row r="113" s="118" customFormat="1" spans="1:5">
      <c r="A113" s="140" t="s">
        <v>51</v>
      </c>
      <c r="B113" s="135"/>
      <c r="C113" s="135"/>
      <c r="D113" s="133"/>
      <c r="E113" s="108"/>
    </row>
    <row r="114" s="118" customFormat="1" spans="1:5">
      <c r="A114" s="105" t="s">
        <v>110</v>
      </c>
      <c r="B114" s="135">
        <v>240</v>
      </c>
      <c r="C114" s="135">
        <v>0</v>
      </c>
      <c r="D114" s="133">
        <f t="shared" ref="D114:D117" si="7">C114/B114*100%</f>
        <v>0</v>
      </c>
      <c r="E114" s="108"/>
    </row>
    <row r="115" s="118" customFormat="1" spans="1:5">
      <c r="A115" s="141" t="s">
        <v>111</v>
      </c>
      <c r="B115" s="132">
        <f>SUM(B116:B123)</f>
        <v>1113</v>
      </c>
      <c r="C115" s="132">
        <f>SUM(C116:C123)</f>
        <v>1261</v>
      </c>
      <c r="D115" s="136">
        <f t="shared" si="7"/>
        <v>1.1329739442947</v>
      </c>
      <c r="E115" s="134"/>
    </row>
    <row r="116" s="118" customFormat="1" spans="1:5">
      <c r="A116" s="104" t="s">
        <v>42</v>
      </c>
      <c r="B116" s="135">
        <v>1088</v>
      </c>
      <c r="C116" s="135">
        <v>1261</v>
      </c>
      <c r="D116" s="133">
        <f t="shared" si="7"/>
        <v>1.15900735294118</v>
      </c>
      <c r="E116" s="108"/>
    </row>
    <row r="117" s="118" customFormat="1" spans="1:5">
      <c r="A117" s="104" t="s">
        <v>43</v>
      </c>
      <c r="B117" s="135">
        <v>25</v>
      </c>
      <c r="C117" s="135">
        <v>0</v>
      </c>
      <c r="D117" s="133">
        <f t="shared" si="7"/>
        <v>0</v>
      </c>
      <c r="E117" s="108"/>
    </row>
    <row r="118" s="118" customFormat="1" spans="1:5">
      <c r="A118" s="104" t="s">
        <v>44</v>
      </c>
      <c r="B118" s="135"/>
      <c r="C118" s="135"/>
      <c r="D118" s="133"/>
      <c r="E118" s="108"/>
    </row>
    <row r="119" s="118" customFormat="1" spans="1:5">
      <c r="A119" s="105" t="s">
        <v>112</v>
      </c>
      <c r="B119" s="135"/>
      <c r="C119" s="135"/>
      <c r="D119" s="133"/>
      <c r="E119" s="108"/>
    </row>
    <row r="120" s="118" customFormat="1" spans="1:5">
      <c r="A120" s="105" t="s">
        <v>113</v>
      </c>
      <c r="B120" s="135"/>
      <c r="C120" s="135"/>
      <c r="D120" s="133"/>
      <c r="E120" s="108"/>
    </row>
    <row r="121" s="118" customFormat="1" spans="1:5">
      <c r="A121" s="105" t="s">
        <v>114</v>
      </c>
      <c r="B121" s="135"/>
      <c r="C121" s="135"/>
      <c r="D121" s="133"/>
      <c r="E121" s="108"/>
    </row>
    <row r="122" s="118" customFormat="1" spans="1:5">
      <c r="A122" s="104" t="s">
        <v>51</v>
      </c>
      <c r="B122" s="135"/>
      <c r="C122" s="135"/>
      <c r="D122" s="133"/>
      <c r="E122" s="108"/>
    </row>
    <row r="123" s="118" customFormat="1" spans="1:5">
      <c r="A123" s="104" t="s">
        <v>115</v>
      </c>
      <c r="B123" s="135"/>
      <c r="C123" s="135"/>
      <c r="D123" s="133"/>
      <c r="E123" s="108"/>
    </row>
    <row r="124" s="118" customFormat="1" spans="1:5">
      <c r="A124" s="134" t="s">
        <v>116</v>
      </c>
      <c r="B124" s="132">
        <f>SUM(B125:B134)</f>
        <v>236</v>
      </c>
      <c r="C124" s="132">
        <f>SUM(C125:C134)</f>
        <v>278</v>
      </c>
      <c r="D124" s="136">
        <f>C124/B124*100%</f>
        <v>1.17796610169492</v>
      </c>
      <c r="E124" s="134"/>
    </row>
    <row r="125" s="118" customFormat="1" spans="1:5">
      <c r="A125" s="104" t="s">
        <v>42</v>
      </c>
      <c r="B125" s="135">
        <v>205</v>
      </c>
      <c r="C125" s="135">
        <v>256</v>
      </c>
      <c r="D125" s="133">
        <f>C125/B125*100%</f>
        <v>1.24878048780488</v>
      </c>
      <c r="E125" s="108"/>
    </row>
    <row r="126" s="118" customFormat="1" spans="1:5">
      <c r="A126" s="104" t="s">
        <v>43</v>
      </c>
      <c r="B126" s="135"/>
      <c r="C126" s="135"/>
      <c r="D126" s="133"/>
      <c r="E126" s="108"/>
    </row>
    <row r="127" s="118" customFormat="1" spans="1:5">
      <c r="A127" s="104" t="s">
        <v>44</v>
      </c>
      <c r="B127" s="135"/>
      <c r="C127" s="135"/>
      <c r="D127" s="133"/>
      <c r="E127" s="108"/>
    </row>
    <row r="128" s="118" customFormat="1" spans="1:5">
      <c r="A128" s="105" t="s">
        <v>117</v>
      </c>
      <c r="B128" s="135"/>
      <c r="C128" s="135"/>
      <c r="D128" s="133"/>
      <c r="E128" s="108"/>
    </row>
    <row r="129" s="118" customFormat="1" spans="1:5">
      <c r="A129" s="105" t="s">
        <v>118</v>
      </c>
      <c r="B129" s="135"/>
      <c r="C129" s="135"/>
      <c r="D129" s="133"/>
      <c r="E129" s="108"/>
    </row>
    <row r="130" s="118" customFormat="1" spans="1:5">
      <c r="A130" s="105" t="s">
        <v>119</v>
      </c>
      <c r="B130" s="135"/>
      <c r="C130" s="135"/>
      <c r="D130" s="133"/>
      <c r="E130" s="108"/>
    </row>
    <row r="131" s="118" customFormat="1" spans="1:5">
      <c r="A131" s="104" t="s">
        <v>120</v>
      </c>
      <c r="B131" s="135"/>
      <c r="C131" s="135"/>
      <c r="D131" s="133"/>
      <c r="E131" s="108"/>
    </row>
    <row r="132" s="118" customFormat="1" spans="1:5">
      <c r="A132" s="104" t="s">
        <v>121</v>
      </c>
      <c r="B132" s="135"/>
      <c r="C132" s="135"/>
      <c r="D132" s="133"/>
      <c r="E132" s="108"/>
    </row>
    <row r="133" s="118" customFormat="1" spans="1:5">
      <c r="A133" s="104" t="s">
        <v>51</v>
      </c>
      <c r="B133" s="135">
        <v>20</v>
      </c>
      <c r="C133" s="135">
        <v>22</v>
      </c>
      <c r="D133" s="133">
        <f>C133/B133*100%</f>
        <v>1.1</v>
      </c>
      <c r="E133" s="108"/>
    </row>
    <row r="134" s="118" customFormat="1" spans="1:5">
      <c r="A134" s="105" t="s">
        <v>122</v>
      </c>
      <c r="B134" s="135">
        <v>11</v>
      </c>
      <c r="C134" s="135">
        <v>0</v>
      </c>
      <c r="D134" s="133">
        <f>C134/B134*100%</f>
        <v>0</v>
      </c>
      <c r="E134" s="108"/>
    </row>
    <row r="135" s="118" customFormat="1" spans="1:5">
      <c r="A135" s="138" t="s">
        <v>123</v>
      </c>
      <c r="B135" s="132">
        <f>SUM(B136:B147)</f>
        <v>0</v>
      </c>
      <c r="C135" s="132">
        <f>SUM(C136:C147)</f>
        <v>0</v>
      </c>
      <c r="D135" s="133"/>
      <c r="E135" s="134"/>
    </row>
    <row r="136" s="118" customFormat="1" spans="1:5">
      <c r="A136" s="105" t="s">
        <v>42</v>
      </c>
      <c r="B136" s="135"/>
      <c r="C136" s="135"/>
      <c r="D136" s="108"/>
      <c r="E136" s="108"/>
    </row>
    <row r="137" s="118" customFormat="1" spans="1:5">
      <c r="A137" s="108" t="s">
        <v>43</v>
      </c>
      <c r="B137" s="135"/>
      <c r="C137" s="135"/>
      <c r="D137" s="108"/>
      <c r="E137" s="108"/>
    </row>
    <row r="138" s="118" customFormat="1" spans="1:5">
      <c r="A138" s="104" t="s">
        <v>44</v>
      </c>
      <c r="B138" s="135"/>
      <c r="C138" s="135"/>
      <c r="D138" s="108"/>
      <c r="E138" s="108"/>
    </row>
    <row r="139" s="118" customFormat="1" spans="1:5">
      <c r="A139" s="104" t="s">
        <v>124</v>
      </c>
      <c r="B139" s="135"/>
      <c r="C139" s="135"/>
      <c r="D139" s="108"/>
      <c r="E139" s="108"/>
    </row>
    <row r="140" s="118" customFormat="1" spans="1:5">
      <c r="A140" s="104" t="s">
        <v>125</v>
      </c>
      <c r="B140" s="135"/>
      <c r="C140" s="135"/>
      <c r="D140" s="108"/>
      <c r="E140" s="108"/>
    </row>
    <row r="141" s="118" customFormat="1" spans="1:5">
      <c r="A141" s="140" t="s">
        <v>126</v>
      </c>
      <c r="B141" s="135"/>
      <c r="C141" s="135"/>
      <c r="D141" s="108"/>
      <c r="E141" s="108"/>
    </row>
    <row r="142" s="118" customFormat="1" spans="1:5">
      <c r="A142" s="105" t="s">
        <v>127</v>
      </c>
      <c r="B142" s="135"/>
      <c r="C142" s="135"/>
      <c r="D142" s="108"/>
      <c r="E142" s="108"/>
    </row>
    <row r="143" s="118" customFormat="1" spans="1:5">
      <c r="A143" s="104" t="s">
        <v>128</v>
      </c>
      <c r="B143" s="135"/>
      <c r="C143" s="135"/>
      <c r="D143" s="108"/>
      <c r="E143" s="108"/>
    </row>
    <row r="144" s="118" customFormat="1" spans="1:5">
      <c r="A144" s="104" t="s">
        <v>129</v>
      </c>
      <c r="B144" s="135"/>
      <c r="C144" s="135"/>
      <c r="D144" s="108"/>
      <c r="E144" s="108"/>
    </row>
    <row r="145" s="118" customFormat="1" spans="1:5">
      <c r="A145" s="104" t="s">
        <v>130</v>
      </c>
      <c r="B145" s="135"/>
      <c r="C145" s="135"/>
      <c r="D145" s="108"/>
      <c r="E145" s="108"/>
    </row>
    <row r="146" s="118" customFormat="1" spans="1:5">
      <c r="A146" s="104" t="s">
        <v>51</v>
      </c>
      <c r="B146" s="135"/>
      <c r="C146" s="135"/>
      <c r="D146" s="108"/>
      <c r="E146" s="108"/>
    </row>
    <row r="147" s="118" customFormat="1" spans="1:5">
      <c r="A147" s="104" t="s">
        <v>131</v>
      </c>
      <c r="B147" s="135"/>
      <c r="C147" s="135"/>
      <c r="D147" s="108"/>
      <c r="E147" s="108"/>
    </row>
    <row r="148" s="118" customFormat="1" spans="1:5">
      <c r="A148" s="131" t="s">
        <v>132</v>
      </c>
      <c r="B148" s="132">
        <f>SUM(B149:B154)</f>
        <v>77</v>
      </c>
      <c r="C148" s="132">
        <f>SUM(C149:C154)</f>
        <v>0</v>
      </c>
      <c r="D148" s="142">
        <f>C148/B148*100%</f>
        <v>0</v>
      </c>
      <c r="E148" s="134"/>
    </row>
    <row r="149" s="118" customFormat="1" spans="1:5">
      <c r="A149" s="104" t="s">
        <v>42</v>
      </c>
      <c r="B149" s="135">
        <v>77</v>
      </c>
      <c r="C149" s="135"/>
      <c r="D149" s="108"/>
      <c r="E149" s="108"/>
    </row>
    <row r="150" s="118" customFormat="1" spans="1:5">
      <c r="A150" s="104" t="s">
        <v>43</v>
      </c>
      <c r="B150" s="135"/>
      <c r="C150" s="135"/>
      <c r="D150" s="108"/>
      <c r="E150" s="108"/>
    </row>
    <row r="151" s="118" customFormat="1" spans="1:5">
      <c r="A151" s="105" t="s">
        <v>44</v>
      </c>
      <c r="B151" s="135"/>
      <c r="C151" s="135"/>
      <c r="D151" s="108"/>
      <c r="E151" s="108"/>
    </row>
    <row r="152" s="118" customFormat="1" spans="1:5">
      <c r="A152" s="105" t="s">
        <v>133</v>
      </c>
      <c r="B152" s="135"/>
      <c r="C152" s="135"/>
      <c r="D152" s="108"/>
      <c r="E152" s="108"/>
    </row>
    <row r="153" s="118" customFormat="1" spans="1:5">
      <c r="A153" s="105" t="s">
        <v>51</v>
      </c>
      <c r="B153" s="135"/>
      <c r="C153" s="135"/>
      <c r="D153" s="108"/>
      <c r="E153" s="108"/>
    </row>
    <row r="154" s="118" customFormat="1" spans="1:5">
      <c r="A154" s="108" t="s">
        <v>134</v>
      </c>
      <c r="B154" s="135"/>
      <c r="C154" s="135"/>
      <c r="D154" s="108"/>
      <c r="E154" s="108"/>
    </row>
    <row r="155" s="118" customFormat="1" spans="1:5">
      <c r="A155" s="131" t="s">
        <v>135</v>
      </c>
      <c r="B155" s="132">
        <f>SUM(B156:B162)</f>
        <v>0</v>
      </c>
      <c r="C155" s="132">
        <f>SUM(C156:C162)</f>
        <v>0</v>
      </c>
      <c r="D155" s="134"/>
      <c r="E155" s="134"/>
    </row>
    <row r="156" s="118" customFormat="1" spans="1:5">
      <c r="A156" s="104" t="s">
        <v>42</v>
      </c>
      <c r="B156" s="135"/>
      <c r="C156" s="135"/>
      <c r="D156" s="108"/>
      <c r="E156" s="108"/>
    </row>
    <row r="157" s="118" customFormat="1" spans="1:5">
      <c r="A157" s="105" t="s">
        <v>43</v>
      </c>
      <c r="B157" s="135"/>
      <c r="C157" s="135"/>
      <c r="D157" s="108"/>
      <c r="E157" s="108"/>
    </row>
    <row r="158" s="118" customFormat="1" spans="1:5">
      <c r="A158" s="105" t="s">
        <v>44</v>
      </c>
      <c r="B158" s="135"/>
      <c r="C158" s="135"/>
      <c r="D158" s="108"/>
      <c r="E158" s="108"/>
    </row>
    <row r="159" s="118" customFormat="1" spans="1:5">
      <c r="A159" s="105" t="s">
        <v>136</v>
      </c>
      <c r="B159" s="135"/>
      <c r="C159" s="135"/>
      <c r="D159" s="108"/>
      <c r="E159" s="108"/>
    </row>
    <row r="160" s="118" customFormat="1" spans="1:5">
      <c r="A160" s="108" t="s">
        <v>137</v>
      </c>
      <c r="B160" s="135"/>
      <c r="C160" s="135"/>
      <c r="D160" s="108"/>
      <c r="E160" s="108"/>
    </row>
    <row r="161" s="118" customFormat="1" spans="1:5">
      <c r="A161" s="104" t="s">
        <v>51</v>
      </c>
      <c r="B161" s="135"/>
      <c r="C161" s="135"/>
      <c r="D161" s="108"/>
      <c r="E161" s="108"/>
    </row>
    <row r="162" s="118" customFormat="1" spans="1:5">
      <c r="A162" s="104" t="s">
        <v>138</v>
      </c>
      <c r="B162" s="135"/>
      <c r="C162" s="135"/>
      <c r="D162" s="108"/>
      <c r="E162" s="108"/>
    </row>
    <row r="163" s="118" customFormat="1" spans="1:5">
      <c r="A163" s="138" t="s">
        <v>139</v>
      </c>
      <c r="B163" s="132">
        <f>SUM(B164:B168)</f>
        <v>182</v>
      </c>
      <c r="C163" s="132">
        <f>SUM(C164:C168)</f>
        <v>125</v>
      </c>
      <c r="D163" s="136">
        <f t="shared" ref="D163:D167" si="8">C163/B163*100%</f>
        <v>0.686813186813187</v>
      </c>
      <c r="E163" s="134"/>
    </row>
    <row r="164" s="118" customFormat="1" spans="1:5">
      <c r="A164" s="105" t="s">
        <v>42</v>
      </c>
      <c r="B164" s="135">
        <v>178</v>
      </c>
      <c r="C164" s="135">
        <v>125</v>
      </c>
      <c r="D164" s="133">
        <f t="shared" si="8"/>
        <v>0.702247191011236</v>
      </c>
      <c r="E164" s="108"/>
    </row>
    <row r="165" s="118" customFormat="1" spans="1:5">
      <c r="A165" s="105" t="s">
        <v>43</v>
      </c>
      <c r="B165" s="135"/>
      <c r="C165" s="135"/>
      <c r="D165" s="133"/>
      <c r="E165" s="108"/>
    </row>
    <row r="166" s="118" customFormat="1" spans="1:5">
      <c r="A166" s="104" t="s">
        <v>44</v>
      </c>
      <c r="B166" s="135"/>
      <c r="C166" s="135"/>
      <c r="D166" s="133"/>
      <c r="E166" s="108"/>
    </row>
    <row r="167" s="118" customFormat="1" spans="1:5">
      <c r="A167" s="106" t="s">
        <v>140</v>
      </c>
      <c r="B167" s="135">
        <v>4</v>
      </c>
      <c r="C167" s="135">
        <v>0</v>
      </c>
      <c r="D167" s="133">
        <f t="shared" si="8"/>
        <v>0</v>
      </c>
      <c r="E167" s="108"/>
    </row>
    <row r="168" s="118" customFormat="1" spans="1:5">
      <c r="A168" s="104" t="s">
        <v>141</v>
      </c>
      <c r="B168" s="135"/>
      <c r="C168" s="135"/>
      <c r="D168" s="133"/>
      <c r="E168" s="108"/>
    </row>
    <row r="169" s="118" customFormat="1" spans="1:5">
      <c r="A169" s="138" t="s">
        <v>142</v>
      </c>
      <c r="B169" s="132">
        <f>SUM(B170:B175)</f>
        <v>0</v>
      </c>
      <c r="C169" s="132">
        <f>SUM(C170:C175)</f>
        <v>0</v>
      </c>
      <c r="D169" s="134"/>
      <c r="E169" s="134"/>
    </row>
    <row r="170" s="118" customFormat="1" spans="1:5">
      <c r="A170" s="105" t="s">
        <v>42</v>
      </c>
      <c r="B170" s="135"/>
      <c r="C170" s="135"/>
      <c r="D170" s="108"/>
      <c r="E170" s="108"/>
    </row>
    <row r="171" s="118" customFormat="1" spans="1:5">
      <c r="A171" s="105" t="s">
        <v>43</v>
      </c>
      <c r="B171" s="135"/>
      <c r="C171" s="135"/>
      <c r="D171" s="108"/>
      <c r="E171" s="108"/>
    </row>
    <row r="172" s="118" customFormat="1" spans="1:5">
      <c r="A172" s="108" t="s">
        <v>44</v>
      </c>
      <c r="B172" s="135"/>
      <c r="C172" s="135"/>
      <c r="D172" s="108"/>
      <c r="E172" s="108"/>
    </row>
    <row r="173" s="118" customFormat="1" spans="1:5">
      <c r="A173" s="104" t="s">
        <v>56</v>
      </c>
      <c r="B173" s="132"/>
      <c r="C173" s="132"/>
      <c r="D173" s="134"/>
      <c r="E173" s="108"/>
    </row>
    <row r="174" s="118" customFormat="1" spans="1:5">
      <c r="A174" s="104" t="s">
        <v>51</v>
      </c>
      <c r="B174" s="135"/>
      <c r="C174" s="135"/>
      <c r="D174" s="108"/>
      <c r="E174" s="108"/>
    </row>
    <row r="175" s="118" customFormat="1" spans="1:5">
      <c r="A175" s="104" t="s">
        <v>143</v>
      </c>
      <c r="B175" s="135"/>
      <c r="C175" s="135"/>
      <c r="D175" s="108"/>
      <c r="E175" s="108"/>
    </row>
    <row r="176" s="118" customFormat="1" spans="1:5">
      <c r="A176" s="138" t="s">
        <v>144</v>
      </c>
      <c r="B176" s="132">
        <f>SUM(B177:B182)</f>
        <v>281</v>
      </c>
      <c r="C176" s="132">
        <f>SUM(C177:C182)</f>
        <v>428</v>
      </c>
      <c r="D176" s="136">
        <f t="shared" ref="D176:D184" si="9">C176/B176*100%</f>
        <v>1.52313167259786</v>
      </c>
      <c r="E176" s="134"/>
    </row>
    <row r="177" s="118" customFormat="1" spans="1:5">
      <c r="A177" s="105" t="s">
        <v>42</v>
      </c>
      <c r="B177" s="135">
        <v>213</v>
      </c>
      <c r="C177" s="135">
        <v>217</v>
      </c>
      <c r="D177" s="133">
        <f t="shared" si="9"/>
        <v>1.018779342723</v>
      </c>
      <c r="E177" s="108"/>
    </row>
    <row r="178" s="118" customFormat="1" spans="1:5">
      <c r="A178" s="105" t="s">
        <v>43</v>
      </c>
      <c r="B178" s="135"/>
      <c r="C178" s="135"/>
      <c r="D178" s="133"/>
      <c r="E178" s="108"/>
    </row>
    <row r="179" s="118" customFormat="1" spans="1:5">
      <c r="A179" s="104" t="s">
        <v>44</v>
      </c>
      <c r="B179" s="135"/>
      <c r="C179" s="135"/>
      <c r="D179" s="133"/>
      <c r="E179" s="108"/>
    </row>
    <row r="180" s="118" customFormat="1" spans="1:5">
      <c r="A180" s="104" t="s">
        <v>145</v>
      </c>
      <c r="B180" s="135">
        <v>0</v>
      </c>
      <c r="C180" s="135">
        <v>200</v>
      </c>
      <c r="D180" s="133"/>
      <c r="E180" s="108"/>
    </row>
    <row r="181" s="118" customFormat="1" spans="1:5">
      <c r="A181" s="105" t="s">
        <v>51</v>
      </c>
      <c r="B181" s="135">
        <v>17</v>
      </c>
      <c r="C181" s="135">
        <v>11</v>
      </c>
      <c r="D181" s="133">
        <f t="shared" si="9"/>
        <v>0.647058823529412</v>
      </c>
      <c r="E181" s="108"/>
    </row>
    <row r="182" s="118" customFormat="1" spans="1:5">
      <c r="A182" s="105" t="s">
        <v>146</v>
      </c>
      <c r="B182" s="135">
        <v>51</v>
      </c>
      <c r="C182" s="135">
        <v>0</v>
      </c>
      <c r="D182" s="133">
        <f t="shared" si="9"/>
        <v>0</v>
      </c>
      <c r="E182" s="108"/>
    </row>
    <row r="183" s="118" customFormat="1" spans="1:5">
      <c r="A183" s="138" t="s">
        <v>147</v>
      </c>
      <c r="B183" s="132">
        <f>SUM(B184:B189)</f>
        <v>1449</v>
      </c>
      <c r="C183" s="132">
        <f>SUM(C184:C189)</f>
        <v>1314</v>
      </c>
      <c r="D183" s="136">
        <f t="shared" si="9"/>
        <v>0.906832298136646</v>
      </c>
      <c r="E183" s="134"/>
    </row>
    <row r="184" s="118" customFormat="1" spans="1:5">
      <c r="A184" s="105" t="s">
        <v>42</v>
      </c>
      <c r="B184" s="135">
        <v>1448</v>
      </c>
      <c r="C184" s="135">
        <v>1314</v>
      </c>
      <c r="D184" s="133">
        <f t="shared" si="9"/>
        <v>0.907458563535912</v>
      </c>
      <c r="E184" s="108"/>
    </row>
    <row r="185" s="118" customFormat="1" spans="1:5">
      <c r="A185" s="104" t="s">
        <v>43</v>
      </c>
      <c r="B185" s="135"/>
      <c r="C185" s="135"/>
      <c r="D185" s="133"/>
      <c r="E185" s="108"/>
    </row>
    <row r="186" s="118" customFormat="1" spans="1:5">
      <c r="A186" s="104" t="s">
        <v>44</v>
      </c>
      <c r="B186" s="135"/>
      <c r="C186" s="135"/>
      <c r="D186" s="133"/>
      <c r="E186" s="108"/>
    </row>
    <row r="187" s="118" customFormat="1" spans="1:5">
      <c r="A187" s="104" t="s">
        <v>148</v>
      </c>
      <c r="B187" s="135"/>
      <c r="C187" s="135"/>
      <c r="D187" s="133"/>
      <c r="E187" s="108"/>
    </row>
    <row r="188" s="118" customFormat="1" spans="1:5">
      <c r="A188" s="105" t="s">
        <v>51</v>
      </c>
      <c r="B188" s="135"/>
      <c r="C188" s="135"/>
      <c r="D188" s="133"/>
      <c r="E188" s="108"/>
    </row>
    <row r="189" s="118" customFormat="1" spans="1:5">
      <c r="A189" s="105" t="s">
        <v>149</v>
      </c>
      <c r="B189" s="135">
        <v>1</v>
      </c>
      <c r="C189" s="135">
        <v>0</v>
      </c>
      <c r="D189" s="133">
        <f t="shared" ref="D189:D191" si="10">C189/B189*100%</f>
        <v>0</v>
      </c>
      <c r="E189" s="108"/>
    </row>
    <row r="190" s="118" customFormat="1" spans="1:5">
      <c r="A190" s="138" t="s">
        <v>150</v>
      </c>
      <c r="B190" s="132">
        <f>SUM(B191:B196)</f>
        <v>5507</v>
      </c>
      <c r="C190" s="132">
        <f>SUM(C191:C196)</f>
        <v>7344</v>
      </c>
      <c r="D190" s="136">
        <f t="shared" si="10"/>
        <v>1.333575449428</v>
      </c>
      <c r="E190" s="134"/>
    </row>
    <row r="191" s="118" customFormat="1" spans="1:5">
      <c r="A191" s="104" t="s">
        <v>42</v>
      </c>
      <c r="B191" s="135">
        <v>4945</v>
      </c>
      <c r="C191" s="135">
        <v>6985</v>
      </c>
      <c r="D191" s="133">
        <f t="shared" si="10"/>
        <v>1.41253791708797</v>
      </c>
      <c r="E191" s="108"/>
    </row>
    <row r="192" s="118" customFormat="1" spans="1:5">
      <c r="A192" s="104" t="s">
        <v>43</v>
      </c>
      <c r="B192" s="135"/>
      <c r="C192" s="135"/>
      <c r="D192" s="133"/>
      <c r="E192" s="108"/>
    </row>
    <row r="193" s="118" customFormat="1" spans="1:5">
      <c r="A193" s="104" t="s">
        <v>44</v>
      </c>
      <c r="B193" s="135"/>
      <c r="C193" s="135"/>
      <c r="D193" s="133"/>
      <c r="E193" s="108"/>
    </row>
    <row r="194" s="118" customFormat="1" spans="1:5">
      <c r="A194" s="104" t="s">
        <v>151</v>
      </c>
      <c r="B194" s="135"/>
      <c r="C194" s="135"/>
      <c r="D194" s="133"/>
      <c r="E194" s="108"/>
    </row>
    <row r="195" s="118" customFormat="1" spans="1:5">
      <c r="A195" s="104" t="s">
        <v>51</v>
      </c>
      <c r="B195" s="135"/>
      <c r="C195" s="135"/>
      <c r="D195" s="133"/>
      <c r="E195" s="108"/>
    </row>
    <row r="196" s="118" customFormat="1" spans="1:5">
      <c r="A196" s="105" t="s">
        <v>152</v>
      </c>
      <c r="B196" s="135">
        <v>562</v>
      </c>
      <c r="C196" s="135">
        <v>359</v>
      </c>
      <c r="D196" s="133">
        <f t="shared" ref="D196:D198" si="11">C196/B196*100%</f>
        <v>0.638790035587189</v>
      </c>
      <c r="E196" s="108"/>
    </row>
    <row r="197" s="118" customFormat="1" spans="1:5">
      <c r="A197" s="138" t="s">
        <v>153</v>
      </c>
      <c r="B197" s="132">
        <f>SUM(B198:B203)</f>
        <v>566</v>
      </c>
      <c r="C197" s="132">
        <f>SUM(C198:C203)</f>
        <v>1060</v>
      </c>
      <c r="D197" s="136">
        <f t="shared" si="11"/>
        <v>1.87279151943463</v>
      </c>
      <c r="E197" s="134"/>
    </row>
    <row r="198" s="118" customFormat="1" spans="1:5">
      <c r="A198" s="108" t="s">
        <v>42</v>
      </c>
      <c r="B198" s="135">
        <v>566</v>
      </c>
      <c r="C198" s="135">
        <v>1060</v>
      </c>
      <c r="D198" s="133">
        <f t="shared" si="11"/>
        <v>1.87279151943463</v>
      </c>
      <c r="E198" s="108"/>
    </row>
    <row r="199" s="118" customFormat="1" spans="1:5">
      <c r="A199" s="104" t="s">
        <v>43</v>
      </c>
      <c r="B199" s="135"/>
      <c r="C199" s="135"/>
      <c r="D199" s="133"/>
      <c r="E199" s="108"/>
    </row>
    <row r="200" s="118" customFormat="1" spans="1:5">
      <c r="A200" s="104" t="s">
        <v>44</v>
      </c>
      <c r="B200" s="135"/>
      <c r="C200" s="135"/>
      <c r="D200" s="133"/>
      <c r="E200" s="108"/>
    </row>
    <row r="201" s="118" customFormat="1" spans="1:5">
      <c r="A201" s="104" t="s">
        <v>154</v>
      </c>
      <c r="B201" s="135"/>
      <c r="C201" s="135"/>
      <c r="D201" s="133"/>
      <c r="E201" s="108"/>
    </row>
    <row r="202" s="118" customFormat="1" spans="1:5">
      <c r="A202" s="104" t="s">
        <v>51</v>
      </c>
      <c r="B202" s="135"/>
      <c r="C202" s="135"/>
      <c r="D202" s="133"/>
      <c r="E202" s="108"/>
    </row>
    <row r="203" s="118" customFormat="1" spans="1:5">
      <c r="A203" s="105" t="s">
        <v>155</v>
      </c>
      <c r="B203" s="135"/>
      <c r="C203" s="135"/>
      <c r="D203" s="133"/>
      <c r="E203" s="108"/>
    </row>
    <row r="204" s="118" customFormat="1" spans="1:5">
      <c r="A204" s="138" t="s">
        <v>156</v>
      </c>
      <c r="B204" s="132">
        <f>SUM(B205:B211)</f>
        <v>525</v>
      </c>
      <c r="C204" s="132">
        <f>SUM(C205:C211)</f>
        <v>587</v>
      </c>
      <c r="D204" s="136">
        <f t="shared" ref="D204:D208" si="12">C204/B204*100%</f>
        <v>1.11809523809524</v>
      </c>
      <c r="E204" s="134"/>
    </row>
    <row r="205" s="118" customFormat="1" spans="1:5">
      <c r="A205" s="105" t="s">
        <v>42</v>
      </c>
      <c r="B205" s="135">
        <v>437</v>
      </c>
      <c r="C205" s="135">
        <v>587</v>
      </c>
      <c r="D205" s="133">
        <f t="shared" si="12"/>
        <v>1.34324942791762</v>
      </c>
      <c r="E205" s="108"/>
    </row>
    <row r="206" s="118" customFormat="1" spans="1:5">
      <c r="A206" s="104" t="s">
        <v>43</v>
      </c>
      <c r="B206" s="135"/>
      <c r="C206" s="135"/>
      <c r="D206" s="133"/>
      <c r="E206" s="108"/>
    </row>
    <row r="207" s="118" customFormat="1" spans="1:5">
      <c r="A207" s="104" t="s">
        <v>44</v>
      </c>
      <c r="B207" s="135"/>
      <c r="C207" s="135"/>
      <c r="D207" s="133"/>
      <c r="E207" s="108"/>
    </row>
    <row r="208" s="118" customFormat="1" spans="1:5">
      <c r="A208" s="104" t="s">
        <v>157</v>
      </c>
      <c r="B208" s="135">
        <v>4</v>
      </c>
      <c r="C208" s="135"/>
      <c r="D208" s="133">
        <f t="shared" si="12"/>
        <v>0</v>
      </c>
      <c r="E208" s="108"/>
    </row>
    <row r="209" s="118" customFormat="1" spans="1:5">
      <c r="A209" s="104" t="s">
        <v>158</v>
      </c>
      <c r="B209" s="135"/>
      <c r="C209" s="135"/>
      <c r="D209" s="133"/>
      <c r="E209" s="108"/>
    </row>
    <row r="210" s="118" customFormat="1" spans="1:5">
      <c r="A210" s="104" t="s">
        <v>51</v>
      </c>
      <c r="B210" s="132"/>
      <c r="C210" s="132"/>
      <c r="D210" s="133"/>
      <c r="E210" s="134"/>
    </row>
    <row r="211" s="118" customFormat="1" spans="1:5">
      <c r="A211" s="105" t="s">
        <v>159</v>
      </c>
      <c r="B211" s="135">
        <v>84</v>
      </c>
      <c r="C211" s="132"/>
      <c r="D211" s="133">
        <f>C211/B211*100%</f>
        <v>0</v>
      </c>
      <c r="E211" s="134"/>
    </row>
    <row r="212" s="118" customFormat="1" spans="1:5">
      <c r="A212" s="138" t="s">
        <v>160</v>
      </c>
      <c r="B212" s="132">
        <f>SUM(B213:B217)</f>
        <v>0</v>
      </c>
      <c r="C212" s="132">
        <f>SUM(C213:C217)</f>
        <v>0</v>
      </c>
      <c r="D212" s="133"/>
      <c r="E212" s="134"/>
    </row>
    <row r="213" s="118" customFormat="1" spans="1:5">
      <c r="A213" s="105" t="s">
        <v>42</v>
      </c>
      <c r="B213" s="135"/>
      <c r="C213" s="135"/>
      <c r="D213" s="108"/>
      <c r="E213" s="108"/>
    </row>
    <row r="214" s="118" customFormat="1" spans="1:5">
      <c r="A214" s="108" t="s">
        <v>43</v>
      </c>
      <c r="B214" s="135"/>
      <c r="C214" s="135"/>
      <c r="D214" s="108"/>
      <c r="E214" s="108"/>
    </row>
    <row r="215" s="118" customFormat="1" spans="1:5">
      <c r="A215" s="104" t="s">
        <v>44</v>
      </c>
      <c r="B215" s="43"/>
      <c r="C215" s="43"/>
      <c r="D215" s="143"/>
      <c r="E215" s="108"/>
    </row>
    <row r="216" s="118" customFormat="1" spans="1:5">
      <c r="A216" s="104" t="s">
        <v>51</v>
      </c>
      <c r="B216" s="43"/>
      <c r="C216" s="43"/>
      <c r="D216" s="143"/>
      <c r="E216" s="108"/>
    </row>
    <row r="217" s="118" customFormat="1" spans="1:5">
      <c r="A217" s="104" t="s">
        <v>161</v>
      </c>
      <c r="B217" s="43"/>
      <c r="C217" s="43"/>
      <c r="D217" s="143"/>
      <c r="E217" s="108"/>
    </row>
    <row r="218" s="118" customFormat="1" spans="1:5">
      <c r="A218" s="138" t="s">
        <v>162</v>
      </c>
      <c r="B218" s="39">
        <f>SUM(B219:B223)</f>
        <v>0</v>
      </c>
      <c r="C218" s="39">
        <f>SUM(C219:C223)</f>
        <v>0</v>
      </c>
      <c r="D218" s="69"/>
      <c r="E218" s="134"/>
    </row>
    <row r="219" s="118" customFormat="1" spans="1:5">
      <c r="A219" s="105" t="s">
        <v>42</v>
      </c>
      <c r="B219" s="144"/>
      <c r="C219" s="144"/>
      <c r="D219" s="145"/>
      <c r="E219" s="108"/>
    </row>
    <row r="220" s="118" customFormat="1" spans="1:5">
      <c r="A220" s="105" t="s">
        <v>43</v>
      </c>
      <c r="B220" s="144"/>
      <c r="C220" s="144"/>
      <c r="D220" s="145"/>
      <c r="E220" s="108"/>
    </row>
    <row r="221" s="118" customFormat="1" spans="1:5">
      <c r="A221" s="104" t="s">
        <v>44</v>
      </c>
      <c r="B221" s="144"/>
      <c r="C221" s="144"/>
      <c r="D221" s="145"/>
      <c r="E221" s="108"/>
    </row>
    <row r="222" s="118" customFormat="1" spans="1:5">
      <c r="A222" s="104" t="s">
        <v>51</v>
      </c>
      <c r="B222" s="144"/>
      <c r="C222" s="144"/>
      <c r="D222" s="145"/>
      <c r="E222" s="108"/>
    </row>
    <row r="223" s="118" customFormat="1" spans="1:5">
      <c r="A223" s="104" t="s">
        <v>163</v>
      </c>
      <c r="B223" s="144"/>
      <c r="C223" s="144"/>
      <c r="D223" s="145"/>
      <c r="E223" s="108"/>
    </row>
    <row r="224" s="118" customFormat="1" spans="1:5">
      <c r="A224" s="131" t="s">
        <v>164</v>
      </c>
      <c r="B224" s="146">
        <f>SUM(B225:B230)</f>
        <v>507</v>
      </c>
      <c r="C224" s="146">
        <f>SUM(C225:C230)</f>
        <v>497</v>
      </c>
      <c r="D224" s="136">
        <f>C224/B224*100%</f>
        <v>0.980276134122288</v>
      </c>
      <c r="E224" s="134"/>
    </row>
    <row r="225" s="118" customFormat="1" spans="1:5">
      <c r="A225" s="104" t="s">
        <v>42</v>
      </c>
      <c r="B225" s="144">
        <v>507</v>
      </c>
      <c r="C225" s="144">
        <v>497</v>
      </c>
      <c r="D225" s="133">
        <f>C225/B225*100%</f>
        <v>0.980276134122288</v>
      </c>
      <c r="E225" s="108"/>
    </row>
    <row r="226" s="118" customFormat="1" spans="1:5">
      <c r="A226" s="104" t="s">
        <v>43</v>
      </c>
      <c r="B226" s="144"/>
      <c r="C226" s="144"/>
      <c r="D226" s="133"/>
      <c r="E226" s="108"/>
    </row>
    <row r="227" s="118" customFormat="1" spans="1:5">
      <c r="A227" s="104" t="s">
        <v>44</v>
      </c>
      <c r="B227" s="43"/>
      <c r="C227" s="43"/>
      <c r="D227" s="133"/>
      <c r="E227" s="108"/>
    </row>
    <row r="228" s="118" customFormat="1" spans="1:5">
      <c r="A228" s="104" t="s">
        <v>165</v>
      </c>
      <c r="B228" s="43"/>
      <c r="C228" s="43"/>
      <c r="D228" s="133"/>
      <c r="E228" s="108"/>
    </row>
    <row r="229" s="118" customFormat="1" spans="1:5">
      <c r="A229" s="104" t="s">
        <v>51</v>
      </c>
      <c r="B229" s="43"/>
      <c r="C229" s="43"/>
      <c r="D229" s="133"/>
      <c r="E229" s="108"/>
    </row>
    <row r="230" s="118" customFormat="1" spans="1:5">
      <c r="A230" s="104" t="s">
        <v>166</v>
      </c>
      <c r="B230" s="43"/>
      <c r="C230" s="43"/>
      <c r="D230" s="133"/>
      <c r="E230" s="108"/>
    </row>
    <row r="231" s="118" customFormat="1" spans="1:5">
      <c r="A231" s="131" t="s">
        <v>167</v>
      </c>
      <c r="B231" s="39">
        <f>SUM(B232:B245)</f>
        <v>1231</v>
      </c>
      <c r="C231" s="39">
        <f>SUM(C232:C245)</f>
        <v>1238</v>
      </c>
      <c r="D231" s="136">
        <f t="shared" ref="D231:D235" si="13">C231/B231*100%</f>
        <v>1.00568643379366</v>
      </c>
      <c r="E231" s="134"/>
    </row>
    <row r="232" s="118" customFormat="1" spans="1:5">
      <c r="A232" s="104" t="s">
        <v>42</v>
      </c>
      <c r="B232" s="135">
        <v>903</v>
      </c>
      <c r="C232" s="135">
        <v>929</v>
      </c>
      <c r="D232" s="133">
        <f t="shared" si="13"/>
        <v>1.02879291251384</v>
      </c>
      <c r="E232" s="108"/>
    </row>
    <row r="233" s="118" customFormat="1" spans="1:5">
      <c r="A233" s="104" t="s">
        <v>43</v>
      </c>
      <c r="B233" s="135"/>
      <c r="C233" s="135"/>
      <c r="D233" s="133"/>
      <c r="E233" s="108"/>
    </row>
    <row r="234" s="118" customFormat="1" spans="1:5">
      <c r="A234" s="104" t="s">
        <v>44</v>
      </c>
      <c r="B234" s="135"/>
      <c r="C234" s="135"/>
      <c r="D234" s="133"/>
      <c r="E234" s="108"/>
    </row>
    <row r="235" s="118" customFormat="1" spans="1:5">
      <c r="A235" s="104" t="s">
        <v>168</v>
      </c>
      <c r="B235" s="135">
        <v>21</v>
      </c>
      <c r="C235" s="135"/>
      <c r="D235" s="133">
        <f t="shared" si="13"/>
        <v>0</v>
      </c>
      <c r="E235" s="108"/>
    </row>
    <row r="236" s="118" customFormat="1" spans="1:5">
      <c r="A236" s="104" t="s">
        <v>169</v>
      </c>
      <c r="B236" s="135"/>
      <c r="C236" s="135"/>
      <c r="D236" s="133"/>
      <c r="E236" s="108"/>
    </row>
    <row r="237" s="118" customFormat="1" spans="1:5">
      <c r="A237" s="104" t="s">
        <v>83</v>
      </c>
      <c r="B237" s="135"/>
      <c r="C237" s="135"/>
      <c r="D237" s="133"/>
      <c r="E237" s="108"/>
    </row>
    <row r="238" s="118" customFormat="1" spans="1:5">
      <c r="A238" s="104" t="s">
        <v>170</v>
      </c>
      <c r="B238" s="135"/>
      <c r="C238" s="135"/>
      <c r="D238" s="133"/>
      <c r="E238" s="108"/>
    </row>
    <row r="239" s="118" customFormat="1" spans="1:5">
      <c r="A239" s="104" t="s">
        <v>171</v>
      </c>
      <c r="B239" s="135"/>
      <c r="C239" s="135"/>
      <c r="D239" s="133"/>
      <c r="E239" s="108"/>
    </row>
    <row r="240" s="118" customFormat="1" spans="1:5">
      <c r="A240" s="104" t="s">
        <v>172</v>
      </c>
      <c r="B240" s="135"/>
      <c r="C240" s="135"/>
      <c r="D240" s="133"/>
      <c r="E240" s="108"/>
    </row>
    <row r="241" s="118" customFormat="1" spans="1:5">
      <c r="A241" s="104" t="s">
        <v>173</v>
      </c>
      <c r="B241" s="135"/>
      <c r="C241" s="135"/>
      <c r="D241" s="133"/>
      <c r="E241" s="108"/>
    </row>
    <row r="242" s="118" customFormat="1" spans="1:5">
      <c r="A242" s="104" t="s">
        <v>174</v>
      </c>
      <c r="B242" s="135"/>
      <c r="C242" s="135"/>
      <c r="D242" s="133"/>
      <c r="E242" s="108"/>
    </row>
    <row r="243" s="118" customFormat="1" spans="1:5">
      <c r="A243" s="104" t="s">
        <v>175</v>
      </c>
      <c r="B243" s="135"/>
      <c r="C243" s="135"/>
      <c r="D243" s="133"/>
      <c r="E243" s="108"/>
    </row>
    <row r="244" s="118" customFormat="1" spans="1:5">
      <c r="A244" s="104" t="s">
        <v>51</v>
      </c>
      <c r="B244" s="135">
        <v>279</v>
      </c>
      <c r="C244" s="135">
        <v>309</v>
      </c>
      <c r="D244" s="133">
        <f t="shared" ref="D244:D246" si="14">C244/B244*100%</f>
        <v>1.10752688172043</v>
      </c>
      <c r="E244" s="108"/>
    </row>
    <row r="245" s="118" customFormat="1" spans="1:5">
      <c r="A245" s="104" t="s">
        <v>176</v>
      </c>
      <c r="B245" s="135">
        <v>28</v>
      </c>
      <c r="C245" s="135"/>
      <c r="D245" s="133">
        <f t="shared" si="14"/>
        <v>0</v>
      </c>
      <c r="E245" s="108"/>
    </row>
    <row r="246" s="118" customFormat="1" spans="1:5">
      <c r="A246" s="131" t="s">
        <v>177</v>
      </c>
      <c r="B246" s="132">
        <f>SUM(B247:B248)</f>
        <v>40</v>
      </c>
      <c r="C246" s="132">
        <f>SUM(C247:C248)</f>
        <v>5118</v>
      </c>
      <c r="D246" s="136">
        <f t="shared" si="14"/>
        <v>127.95</v>
      </c>
      <c r="E246" s="134"/>
    </row>
    <row r="247" s="118" customFormat="1" spans="1:5">
      <c r="A247" s="105" t="s">
        <v>178</v>
      </c>
      <c r="B247" s="135"/>
      <c r="C247" s="135"/>
      <c r="D247" s="108"/>
      <c r="E247" s="108"/>
    </row>
    <row r="248" s="118" customFormat="1" spans="1:5">
      <c r="A248" s="105" t="s">
        <v>179</v>
      </c>
      <c r="B248" s="135">
        <v>40</v>
      </c>
      <c r="C248" s="135">
        <v>5118</v>
      </c>
      <c r="D248" s="133">
        <f>C248/B248*100%</f>
        <v>127.95</v>
      </c>
      <c r="E248" s="108"/>
    </row>
    <row r="249" s="118" customFormat="1" spans="1:5">
      <c r="A249" s="102" t="s">
        <v>180</v>
      </c>
      <c r="B249" s="129">
        <f>SUM(B250:B251)</f>
        <v>0</v>
      </c>
      <c r="C249" s="129">
        <f>SUM(C250:C251)</f>
        <v>0</v>
      </c>
      <c r="D249" s="102"/>
      <c r="E249" s="102"/>
    </row>
    <row r="250" s="118" customFormat="1" spans="1:5">
      <c r="A250" s="104" t="s">
        <v>181</v>
      </c>
      <c r="B250" s="135"/>
      <c r="C250" s="135"/>
      <c r="D250" s="108"/>
      <c r="E250" s="108"/>
    </row>
    <row r="251" s="118" customFormat="1" spans="1:5">
      <c r="A251" s="104" t="s">
        <v>182</v>
      </c>
      <c r="B251" s="135"/>
      <c r="C251" s="135"/>
      <c r="D251" s="108"/>
      <c r="E251" s="108"/>
    </row>
    <row r="252" s="118" customFormat="1" spans="1:5">
      <c r="A252" s="104" t="s">
        <v>183</v>
      </c>
      <c r="B252" s="135"/>
      <c r="C252" s="135"/>
      <c r="D252" s="108"/>
      <c r="E252" s="108"/>
    </row>
    <row r="253" s="118" customFormat="1" ht="12.95" customHeight="1" spans="1:5">
      <c r="A253" s="102" t="s">
        <v>184</v>
      </c>
      <c r="B253" s="129">
        <f>SUM(B254,B264)</f>
        <v>0</v>
      </c>
      <c r="C253" s="129">
        <f>SUM(C254,C264)</f>
        <v>0</v>
      </c>
      <c r="D253" s="102"/>
      <c r="E253" s="102"/>
    </row>
    <row r="254" s="119" customFormat="1" spans="1:5">
      <c r="A254" s="138" t="s">
        <v>185</v>
      </c>
      <c r="B254" s="132">
        <f>SUM(B255:B263)</f>
        <v>0</v>
      </c>
      <c r="C254" s="132">
        <f>SUM(C255:C263)</f>
        <v>0</v>
      </c>
      <c r="D254" s="134"/>
      <c r="E254" s="134"/>
    </row>
    <row r="255" s="118" customFormat="1" spans="1:5">
      <c r="A255" s="105" t="s">
        <v>186</v>
      </c>
      <c r="B255" s="135"/>
      <c r="C255" s="135"/>
      <c r="D255" s="108"/>
      <c r="E255" s="108"/>
    </row>
    <row r="256" s="118" customFormat="1" spans="1:5">
      <c r="A256" s="104" t="s">
        <v>187</v>
      </c>
      <c r="B256" s="135"/>
      <c r="C256" s="135"/>
      <c r="D256" s="108"/>
      <c r="E256" s="108"/>
    </row>
    <row r="257" s="118" customFormat="1" spans="1:5">
      <c r="A257" s="104" t="s">
        <v>188</v>
      </c>
      <c r="B257" s="135"/>
      <c r="C257" s="135"/>
      <c r="D257" s="108"/>
      <c r="E257" s="108"/>
    </row>
    <row r="258" s="118" customFormat="1" spans="1:5">
      <c r="A258" s="104" t="s">
        <v>189</v>
      </c>
      <c r="B258" s="135"/>
      <c r="C258" s="135"/>
      <c r="D258" s="108"/>
      <c r="E258" s="108"/>
    </row>
    <row r="259" s="118" customFormat="1" spans="1:5">
      <c r="A259" s="105" t="s">
        <v>190</v>
      </c>
      <c r="B259" s="135"/>
      <c r="C259" s="135"/>
      <c r="D259" s="108"/>
      <c r="E259" s="108"/>
    </row>
    <row r="260" s="118" customFormat="1" spans="1:5">
      <c r="A260" s="105" t="s">
        <v>191</v>
      </c>
      <c r="B260" s="135"/>
      <c r="C260" s="135"/>
      <c r="D260" s="108"/>
      <c r="E260" s="108"/>
    </row>
    <row r="261" s="118" customFormat="1" spans="1:5">
      <c r="A261" s="105" t="s">
        <v>192</v>
      </c>
      <c r="B261" s="135"/>
      <c r="C261" s="135"/>
      <c r="D261" s="108"/>
      <c r="E261" s="108"/>
    </row>
    <row r="262" s="118" customFormat="1" spans="1:5">
      <c r="A262" s="105" t="s">
        <v>193</v>
      </c>
      <c r="B262" s="135"/>
      <c r="C262" s="135"/>
      <c r="D262" s="108"/>
      <c r="E262" s="108"/>
    </row>
    <row r="263" s="118" customFormat="1" spans="1:5">
      <c r="A263" s="105" t="s">
        <v>194</v>
      </c>
      <c r="B263" s="135"/>
      <c r="C263" s="135"/>
      <c r="D263" s="108"/>
      <c r="E263" s="108"/>
    </row>
    <row r="264" s="119" customFormat="1" spans="1:5">
      <c r="A264" s="138" t="s">
        <v>195</v>
      </c>
      <c r="B264" s="132"/>
      <c r="C264" s="132"/>
      <c r="D264" s="134"/>
      <c r="E264" s="134"/>
    </row>
    <row r="265" s="118" customFormat="1" spans="1:5">
      <c r="A265" s="102" t="s">
        <v>196</v>
      </c>
      <c r="B265" s="129">
        <f>SUM(B266,B269,B280,B287,B295,B304,B320,B330,B340,B348,B354)</f>
        <v>38288</v>
      </c>
      <c r="C265" s="129">
        <f>SUM(C266,C269,C280,C287,C295,C304,C320,C330,C340,C348,C354)</f>
        <v>30617</v>
      </c>
      <c r="D265" s="147">
        <f>C265/B265</f>
        <v>0.799650020894275</v>
      </c>
      <c r="E265" s="102"/>
    </row>
    <row r="266" s="118" customFormat="1" spans="1:5">
      <c r="A266" s="131" t="s">
        <v>197</v>
      </c>
      <c r="B266" s="132">
        <f>SUM(B267,B268)</f>
        <v>0</v>
      </c>
      <c r="C266" s="132">
        <f>SUM(C267,C268)</f>
        <v>0</v>
      </c>
      <c r="D266" s="134"/>
      <c r="E266" s="134"/>
    </row>
    <row r="267" s="118" customFormat="1" spans="1:5">
      <c r="A267" s="104" t="s">
        <v>198</v>
      </c>
      <c r="B267" s="135"/>
      <c r="C267" s="135"/>
      <c r="D267" s="108"/>
      <c r="E267" s="108"/>
    </row>
    <row r="268" s="118" customFormat="1" spans="1:5">
      <c r="A268" s="105" t="s">
        <v>199</v>
      </c>
      <c r="B268" s="135"/>
      <c r="C268" s="135"/>
      <c r="D268" s="108"/>
      <c r="E268" s="108"/>
    </row>
    <row r="269" s="118" customFormat="1" spans="1:5">
      <c r="A269" s="138" t="s">
        <v>200</v>
      </c>
      <c r="B269" s="132">
        <f>SUM(B270:B279)</f>
        <v>24928</v>
      </c>
      <c r="C269" s="132">
        <f>SUM(C270:C279)</f>
        <v>17267</v>
      </c>
      <c r="D269" s="136">
        <f>C269/B269*100%</f>
        <v>0.692674903722721</v>
      </c>
      <c r="E269" s="134"/>
    </row>
    <row r="270" s="118" customFormat="1" spans="1:5">
      <c r="A270" s="105" t="s">
        <v>42</v>
      </c>
      <c r="B270" s="135">
        <v>16060</v>
      </c>
      <c r="C270" s="135">
        <v>17267</v>
      </c>
      <c r="D270" s="133">
        <f>C270/B270*100%</f>
        <v>1.07515566625156</v>
      </c>
      <c r="E270" s="108"/>
    </row>
    <row r="271" s="118" customFormat="1" spans="1:5">
      <c r="A271" s="105" t="s">
        <v>43</v>
      </c>
      <c r="B271" s="135"/>
      <c r="C271" s="135"/>
      <c r="D271" s="133"/>
      <c r="E271" s="108"/>
    </row>
    <row r="272" s="118" customFormat="1" spans="1:5">
      <c r="A272" s="105" t="s">
        <v>44</v>
      </c>
      <c r="B272" s="135"/>
      <c r="C272" s="135"/>
      <c r="D272" s="133"/>
      <c r="E272" s="108"/>
    </row>
    <row r="273" s="118" customFormat="1" spans="1:5">
      <c r="A273" s="105" t="s">
        <v>83</v>
      </c>
      <c r="B273" s="135"/>
      <c r="C273" s="135"/>
      <c r="D273" s="133"/>
      <c r="E273" s="108"/>
    </row>
    <row r="274" s="118" customFormat="1" spans="1:5">
      <c r="A274" s="105" t="s">
        <v>201</v>
      </c>
      <c r="B274" s="135"/>
      <c r="C274" s="135"/>
      <c r="D274" s="133"/>
      <c r="E274" s="108"/>
    </row>
    <row r="275" s="118" customFormat="1" spans="1:5">
      <c r="A275" s="105" t="s">
        <v>202</v>
      </c>
      <c r="B275" s="135"/>
      <c r="C275" s="135"/>
      <c r="D275" s="133"/>
      <c r="E275" s="108"/>
    </row>
    <row r="276" s="118" customFormat="1" spans="1:5">
      <c r="A276" s="105" t="s">
        <v>203</v>
      </c>
      <c r="B276" s="135"/>
      <c r="C276" s="135"/>
      <c r="D276" s="133"/>
      <c r="E276" s="108"/>
    </row>
    <row r="277" s="118" customFormat="1" spans="1:5">
      <c r="A277" s="105" t="s">
        <v>204</v>
      </c>
      <c r="B277" s="135"/>
      <c r="C277" s="135"/>
      <c r="D277" s="133"/>
      <c r="E277" s="108"/>
    </row>
    <row r="278" s="118" customFormat="1" spans="1:5">
      <c r="A278" s="105" t="s">
        <v>51</v>
      </c>
      <c r="B278" s="135"/>
      <c r="C278" s="135"/>
      <c r="D278" s="133"/>
      <c r="E278" s="108"/>
    </row>
    <row r="279" s="118" customFormat="1" spans="1:5">
      <c r="A279" s="105" t="s">
        <v>205</v>
      </c>
      <c r="B279" s="135">
        <v>8868</v>
      </c>
      <c r="C279" s="135"/>
      <c r="D279" s="133">
        <f>C279/B279*100%</f>
        <v>0</v>
      </c>
      <c r="E279" s="108"/>
    </row>
    <row r="280" s="118" customFormat="1" spans="1:5">
      <c r="A280" s="131" t="s">
        <v>206</v>
      </c>
      <c r="B280" s="132">
        <f>SUM(B281:B286)</f>
        <v>0</v>
      </c>
      <c r="C280" s="132">
        <f>SUM(C281:C286)</f>
        <v>0</v>
      </c>
      <c r="D280" s="134"/>
      <c r="E280" s="134"/>
    </row>
    <row r="281" s="118" customFormat="1" spans="1:5">
      <c r="A281" s="104" t="s">
        <v>42</v>
      </c>
      <c r="B281" s="135"/>
      <c r="C281" s="135"/>
      <c r="D281" s="108"/>
      <c r="E281" s="108"/>
    </row>
    <row r="282" s="118" customFormat="1" spans="1:5">
      <c r="A282" s="104" t="s">
        <v>43</v>
      </c>
      <c r="B282" s="135"/>
      <c r="C282" s="135"/>
      <c r="D282" s="108"/>
      <c r="E282" s="108"/>
    </row>
    <row r="283" s="118" customFormat="1" spans="1:5">
      <c r="A283" s="105" t="s">
        <v>44</v>
      </c>
      <c r="B283" s="135"/>
      <c r="C283" s="135"/>
      <c r="D283" s="108"/>
      <c r="E283" s="108"/>
    </row>
    <row r="284" s="118" customFormat="1" spans="1:5">
      <c r="A284" s="105" t="s">
        <v>207</v>
      </c>
      <c r="B284" s="135"/>
      <c r="C284" s="135"/>
      <c r="D284" s="108"/>
      <c r="E284" s="108"/>
    </row>
    <row r="285" s="118" customFormat="1" spans="1:5">
      <c r="A285" s="105" t="s">
        <v>51</v>
      </c>
      <c r="B285" s="135"/>
      <c r="C285" s="135"/>
      <c r="D285" s="108"/>
      <c r="E285" s="108"/>
    </row>
    <row r="286" s="118" customFormat="1" spans="1:5">
      <c r="A286" s="108" t="s">
        <v>208</v>
      </c>
      <c r="B286" s="135"/>
      <c r="C286" s="135"/>
      <c r="D286" s="108"/>
      <c r="E286" s="108"/>
    </row>
    <row r="287" s="118" customFormat="1" spans="1:5">
      <c r="A287" s="139" t="s">
        <v>209</v>
      </c>
      <c r="B287" s="132">
        <f>SUM(B288:B294)</f>
        <v>806</v>
      </c>
      <c r="C287" s="132">
        <f>SUM(C288:C294)</f>
        <v>599</v>
      </c>
      <c r="D287" s="136">
        <f>C287/B287*100%</f>
        <v>0.74317617866005</v>
      </c>
      <c r="E287" s="134"/>
    </row>
    <row r="288" s="118" customFormat="1" spans="1:5">
      <c r="A288" s="104" t="s">
        <v>42</v>
      </c>
      <c r="B288" s="135">
        <v>691</v>
      </c>
      <c r="C288" s="135">
        <v>599</v>
      </c>
      <c r="D288" s="133">
        <f>C288/B288*100%</f>
        <v>0.866859623733719</v>
      </c>
      <c r="E288" s="108"/>
    </row>
    <row r="289" s="118" customFormat="1" spans="1:5">
      <c r="A289" s="104" t="s">
        <v>43</v>
      </c>
      <c r="B289" s="135"/>
      <c r="C289" s="135"/>
      <c r="D289" s="133"/>
      <c r="E289" s="108"/>
    </row>
    <row r="290" s="118" customFormat="1" spans="1:5">
      <c r="A290" s="105" t="s">
        <v>44</v>
      </c>
      <c r="B290" s="135"/>
      <c r="C290" s="135"/>
      <c r="D290" s="133"/>
      <c r="E290" s="108"/>
    </row>
    <row r="291" s="118" customFormat="1" spans="1:5">
      <c r="A291" s="105" t="s">
        <v>210</v>
      </c>
      <c r="B291" s="135"/>
      <c r="C291" s="135"/>
      <c r="D291" s="133"/>
      <c r="E291" s="108"/>
    </row>
    <row r="292" s="118" customFormat="1" spans="1:5">
      <c r="A292" s="105" t="s">
        <v>211</v>
      </c>
      <c r="B292" s="135"/>
      <c r="C292" s="135"/>
      <c r="D292" s="133"/>
      <c r="E292" s="108"/>
    </row>
    <row r="293" s="118" customFormat="1" spans="1:5">
      <c r="A293" s="105" t="s">
        <v>51</v>
      </c>
      <c r="B293" s="135"/>
      <c r="C293" s="135"/>
      <c r="D293" s="133"/>
      <c r="E293" s="108"/>
    </row>
    <row r="294" s="118" customFormat="1" spans="1:5">
      <c r="A294" s="105" t="s">
        <v>212</v>
      </c>
      <c r="B294" s="135">
        <v>115</v>
      </c>
      <c r="C294" s="135"/>
      <c r="D294" s="133">
        <f t="shared" ref="D294:D296" si="15">C294/B294*100%</f>
        <v>0</v>
      </c>
      <c r="E294" s="108"/>
    </row>
    <row r="295" s="118" customFormat="1" spans="1:5">
      <c r="A295" s="134" t="s">
        <v>213</v>
      </c>
      <c r="B295" s="132">
        <f>SUM(B296:B303)</f>
        <v>2084</v>
      </c>
      <c r="C295" s="132">
        <f>SUM(C296:C303)</f>
        <v>1389</v>
      </c>
      <c r="D295" s="136">
        <f t="shared" si="15"/>
        <v>0.666506717850288</v>
      </c>
      <c r="E295" s="134"/>
    </row>
    <row r="296" s="118" customFormat="1" spans="1:5">
      <c r="A296" s="104" t="s">
        <v>42</v>
      </c>
      <c r="B296" s="135">
        <v>1683</v>
      </c>
      <c r="C296" s="135">
        <v>1299</v>
      </c>
      <c r="D296" s="133">
        <f t="shared" si="15"/>
        <v>0.771836007130125</v>
      </c>
      <c r="E296" s="108"/>
    </row>
    <row r="297" s="118" customFormat="1" spans="1:5">
      <c r="A297" s="104" t="s">
        <v>43</v>
      </c>
      <c r="B297" s="135"/>
      <c r="C297" s="135"/>
      <c r="D297" s="133"/>
      <c r="E297" s="108"/>
    </row>
    <row r="298" s="118" customFormat="1" spans="1:5">
      <c r="A298" s="104" t="s">
        <v>44</v>
      </c>
      <c r="B298" s="135"/>
      <c r="C298" s="135"/>
      <c r="D298" s="133"/>
      <c r="E298" s="108"/>
    </row>
    <row r="299" s="118" customFormat="1" spans="1:5">
      <c r="A299" s="105" t="s">
        <v>214</v>
      </c>
      <c r="B299" s="135"/>
      <c r="C299" s="135"/>
      <c r="D299" s="133"/>
      <c r="E299" s="108"/>
    </row>
    <row r="300" s="118" customFormat="1" spans="1:5">
      <c r="A300" s="105" t="s">
        <v>215</v>
      </c>
      <c r="B300" s="135"/>
      <c r="C300" s="135"/>
      <c r="D300" s="133"/>
      <c r="E300" s="108"/>
    </row>
    <row r="301" s="118" customFormat="1" spans="1:5">
      <c r="A301" s="105" t="s">
        <v>216</v>
      </c>
      <c r="B301" s="135">
        <v>170</v>
      </c>
      <c r="C301" s="135">
        <v>90</v>
      </c>
      <c r="D301" s="133">
        <f t="shared" ref="D301:D305" si="16">C301/B301*100%</f>
        <v>0.529411764705882</v>
      </c>
      <c r="E301" s="108"/>
    </row>
    <row r="302" s="118" customFormat="1" spans="1:5">
      <c r="A302" s="104" t="s">
        <v>51</v>
      </c>
      <c r="B302" s="135"/>
      <c r="C302" s="135"/>
      <c r="D302" s="133"/>
      <c r="E302" s="108"/>
    </row>
    <row r="303" s="118" customFormat="1" spans="1:5">
      <c r="A303" s="104" t="s">
        <v>217</v>
      </c>
      <c r="B303" s="135">
        <v>231</v>
      </c>
      <c r="C303" s="135"/>
      <c r="D303" s="133">
        <f t="shared" si="16"/>
        <v>0</v>
      </c>
      <c r="E303" s="108"/>
    </row>
    <row r="304" s="118" customFormat="1" spans="1:5">
      <c r="A304" s="131" t="s">
        <v>218</v>
      </c>
      <c r="B304" s="132">
        <f>SUM(B305:B319)</f>
        <v>1302</v>
      </c>
      <c r="C304" s="132">
        <f>SUM(C305:C319)</f>
        <v>1005</v>
      </c>
      <c r="D304" s="136">
        <f t="shared" si="16"/>
        <v>0.771889400921659</v>
      </c>
      <c r="E304" s="134"/>
    </row>
    <row r="305" s="118" customFormat="1" spans="1:5">
      <c r="A305" s="105" t="s">
        <v>42</v>
      </c>
      <c r="B305" s="135">
        <v>1232</v>
      </c>
      <c r="C305" s="135">
        <v>973</v>
      </c>
      <c r="D305" s="133">
        <f t="shared" si="16"/>
        <v>0.789772727272727</v>
      </c>
      <c r="E305" s="108"/>
    </row>
    <row r="306" s="118" customFormat="1" spans="1:5">
      <c r="A306" s="105" t="s">
        <v>43</v>
      </c>
      <c r="B306" s="135"/>
      <c r="C306" s="135"/>
      <c r="D306" s="133"/>
      <c r="E306" s="108"/>
    </row>
    <row r="307" s="118" customFormat="1" spans="1:5">
      <c r="A307" s="105" t="s">
        <v>44</v>
      </c>
      <c r="B307" s="135"/>
      <c r="C307" s="135"/>
      <c r="D307" s="133"/>
      <c r="E307" s="108"/>
    </row>
    <row r="308" s="118" customFormat="1" spans="1:5">
      <c r="A308" s="108" t="s">
        <v>219</v>
      </c>
      <c r="B308" s="135"/>
      <c r="C308" s="135"/>
      <c r="D308" s="133"/>
      <c r="E308" s="108"/>
    </row>
    <row r="309" s="118" customFormat="1" spans="1:5">
      <c r="A309" s="104" t="s">
        <v>220</v>
      </c>
      <c r="B309" s="135"/>
      <c r="C309" s="135"/>
      <c r="D309" s="133"/>
      <c r="E309" s="108"/>
    </row>
    <row r="310" s="118" customFormat="1" spans="1:5">
      <c r="A310" s="104" t="s">
        <v>221</v>
      </c>
      <c r="B310" s="135"/>
      <c r="C310" s="135"/>
      <c r="D310" s="133"/>
      <c r="E310" s="108"/>
    </row>
    <row r="311" s="118" customFormat="1" spans="1:5">
      <c r="A311" s="106" t="s">
        <v>222</v>
      </c>
      <c r="B311" s="135"/>
      <c r="C311" s="135"/>
      <c r="D311" s="133"/>
      <c r="E311" s="108"/>
    </row>
    <row r="312" s="118" customFormat="1" spans="1:5">
      <c r="A312" s="105" t="s">
        <v>223</v>
      </c>
      <c r="B312" s="135"/>
      <c r="C312" s="135"/>
      <c r="D312" s="133"/>
      <c r="E312" s="108"/>
    </row>
    <row r="313" s="118" customFormat="1" spans="1:5">
      <c r="A313" s="105" t="s">
        <v>224</v>
      </c>
      <c r="B313" s="135"/>
      <c r="C313" s="135"/>
      <c r="D313" s="133"/>
      <c r="E313" s="108"/>
    </row>
    <row r="314" s="118" customFormat="1" spans="1:5">
      <c r="A314" s="105" t="s">
        <v>225</v>
      </c>
      <c r="B314" s="135"/>
      <c r="C314" s="135"/>
      <c r="D314" s="133"/>
      <c r="E314" s="108"/>
    </row>
    <row r="315" s="118" customFormat="1" spans="1:5">
      <c r="A315" s="105" t="s">
        <v>226</v>
      </c>
      <c r="B315" s="135"/>
      <c r="C315" s="135"/>
      <c r="D315" s="133"/>
      <c r="E315" s="108"/>
    </row>
    <row r="316" s="118" customFormat="1" spans="1:5">
      <c r="A316" s="105" t="s">
        <v>227</v>
      </c>
      <c r="B316" s="135"/>
      <c r="C316" s="135"/>
      <c r="D316" s="133"/>
      <c r="E316" s="108"/>
    </row>
    <row r="317" s="118" customFormat="1" spans="1:5">
      <c r="A317" s="105" t="s">
        <v>83</v>
      </c>
      <c r="B317" s="135"/>
      <c r="C317" s="135"/>
      <c r="D317" s="133"/>
      <c r="E317" s="108"/>
    </row>
    <row r="318" s="118" customFormat="1" spans="1:5">
      <c r="A318" s="105" t="s">
        <v>51</v>
      </c>
      <c r="B318" s="135"/>
      <c r="C318" s="135"/>
      <c r="D318" s="133"/>
      <c r="E318" s="108"/>
    </row>
    <row r="319" s="118" customFormat="1" spans="1:5">
      <c r="A319" s="104" t="s">
        <v>228</v>
      </c>
      <c r="B319" s="135">
        <v>70</v>
      </c>
      <c r="C319" s="135">
        <v>32</v>
      </c>
      <c r="D319" s="133">
        <f>C319/B319*100%</f>
        <v>0.457142857142857</v>
      </c>
      <c r="E319" s="108"/>
    </row>
    <row r="320" s="118" customFormat="1" spans="1:5">
      <c r="A320" s="139" t="s">
        <v>229</v>
      </c>
      <c r="B320" s="132">
        <f>SUM(B321:B329)</f>
        <v>0</v>
      </c>
      <c r="C320" s="132">
        <f>SUM(C321:C329)</f>
        <v>0</v>
      </c>
      <c r="D320" s="133"/>
      <c r="E320" s="134"/>
    </row>
    <row r="321" s="118" customFormat="1" spans="1:5">
      <c r="A321" s="104" t="s">
        <v>42</v>
      </c>
      <c r="B321" s="135"/>
      <c r="C321" s="135"/>
      <c r="D321" s="108"/>
      <c r="E321" s="108"/>
    </row>
    <row r="322" s="118" customFormat="1" spans="1:5">
      <c r="A322" s="105" t="s">
        <v>43</v>
      </c>
      <c r="B322" s="135"/>
      <c r="C322" s="135"/>
      <c r="D322" s="108"/>
      <c r="E322" s="108"/>
    </row>
    <row r="323" s="118" customFormat="1" spans="1:5">
      <c r="A323" s="105" t="s">
        <v>44</v>
      </c>
      <c r="B323" s="135"/>
      <c r="C323" s="135"/>
      <c r="D323" s="108"/>
      <c r="E323" s="108"/>
    </row>
    <row r="324" s="118" customFormat="1" spans="1:5">
      <c r="A324" s="105" t="s">
        <v>230</v>
      </c>
      <c r="B324" s="135"/>
      <c r="C324" s="135"/>
      <c r="D324" s="108"/>
      <c r="E324" s="108"/>
    </row>
    <row r="325" s="118" customFormat="1" spans="1:5">
      <c r="A325" s="108" t="s">
        <v>231</v>
      </c>
      <c r="B325" s="135"/>
      <c r="C325" s="135"/>
      <c r="D325" s="108"/>
      <c r="E325" s="108"/>
    </row>
    <row r="326" s="118" customFormat="1" spans="1:5">
      <c r="A326" s="104" t="s">
        <v>232</v>
      </c>
      <c r="B326" s="135"/>
      <c r="C326" s="135"/>
      <c r="D326" s="108"/>
      <c r="E326" s="108"/>
    </row>
    <row r="327" s="118" customFormat="1" spans="1:5">
      <c r="A327" s="104" t="s">
        <v>83</v>
      </c>
      <c r="B327" s="135"/>
      <c r="C327" s="135"/>
      <c r="D327" s="108"/>
      <c r="E327" s="108"/>
    </row>
    <row r="328" s="118" customFormat="1" spans="1:5">
      <c r="A328" s="104" t="s">
        <v>51</v>
      </c>
      <c r="B328" s="135"/>
      <c r="C328" s="135"/>
      <c r="D328" s="108"/>
      <c r="E328" s="108"/>
    </row>
    <row r="329" s="118" customFormat="1" spans="1:5">
      <c r="A329" s="104" t="s">
        <v>233</v>
      </c>
      <c r="B329" s="135"/>
      <c r="C329" s="135"/>
      <c r="D329" s="108"/>
      <c r="E329" s="108"/>
    </row>
    <row r="330" s="118" customFormat="1" spans="1:5">
      <c r="A330" s="138" t="s">
        <v>234</v>
      </c>
      <c r="B330" s="132">
        <f>SUM(B331:B339)</f>
        <v>0</v>
      </c>
      <c r="C330" s="132">
        <f>SUM(C331:C339)</f>
        <v>0</v>
      </c>
      <c r="D330" s="134"/>
      <c r="E330" s="134"/>
    </row>
    <row r="331" s="118" customFormat="1" spans="1:5">
      <c r="A331" s="105" t="s">
        <v>42</v>
      </c>
      <c r="B331" s="135"/>
      <c r="C331" s="135"/>
      <c r="D331" s="108"/>
      <c r="E331" s="108"/>
    </row>
    <row r="332" s="118" customFormat="1" spans="1:5">
      <c r="A332" s="105" t="s">
        <v>43</v>
      </c>
      <c r="B332" s="135"/>
      <c r="C332" s="135"/>
      <c r="D332" s="108"/>
      <c r="E332" s="108"/>
    </row>
    <row r="333" s="118" customFormat="1" spans="1:5">
      <c r="A333" s="104" t="s">
        <v>44</v>
      </c>
      <c r="B333" s="135"/>
      <c r="C333" s="135"/>
      <c r="D333" s="108"/>
      <c r="E333" s="108"/>
    </row>
    <row r="334" s="118" customFormat="1" spans="1:5">
      <c r="A334" s="104" t="s">
        <v>235</v>
      </c>
      <c r="B334" s="135"/>
      <c r="C334" s="135"/>
      <c r="D334" s="108"/>
      <c r="E334" s="108"/>
    </row>
    <row r="335" s="118" customFormat="1" spans="1:5">
      <c r="A335" s="104" t="s">
        <v>236</v>
      </c>
      <c r="B335" s="135"/>
      <c r="C335" s="135"/>
      <c r="D335" s="108"/>
      <c r="E335" s="108"/>
    </row>
    <row r="336" s="118" customFormat="1" spans="1:5">
      <c r="A336" s="105" t="s">
        <v>237</v>
      </c>
      <c r="B336" s="135"/>
      <c r="C336" s="135"/>
      <c r="D336" s="108"/>
      <c r="E336" s="108"/>
    </row>
    <row r="337" s="118" customFormat="1" spans="1:5">
      <c r="A337" s="105" t="s">
        <v>83</v>
      </c>
      <c r="B337" s="135"/>
      <c r="C337" s="135"/>
      <c r="D337" s="108"/>
      <c r="E337" s="108"/>
    </row>
    <row r="338" s="118" customFormat="1" spans="1:5">
      <c r="A338" s="105" t="s">
        <v>51</v>
      </c>
      <c r="B338" s="135"/>
      <c r="C338" s="135"/>
      <c r="D338" s="108"/>
      <c r="E338" s="108"/>
    </row>
    <row r="339" s="118" customFormat="1" spans="1:5">
      <c r="A339" s="105" t="s">
        <v>238</v>
      </c>
      <c r="B339" s="135"/>
      <c r="C339" s="135"/>
      <c r="D339" s="108"/>
      <c r="E339" s="108"/>
    </row>
    <row r="340" s="118" customFormat="1" spans="1:5">
      <c r="A340" s="134" t="s">
        <v>239</v>
      </c>
      <c r="B340" s="132">
        <f>SUM(B341:B346)</f>
        <v>0</v>
      </c>
      <c r="C340" s="132">
        <f>SUM(C341:C346)</f>
        <v>0</v>
      </c>
      <c r="D340" s="134"/>
      <c r="E340" s="134"/>
    </row>
    <row r="341" s="118" customFormat="1" spans="1:5">
      <c r="A341" s="104" t="s">
        <v>42</v>
      </c>
      <c r="B341" s="135"/>
      <c r="C341" s="135"/>
      <c r="D341" s="108"/>
      <c r="E341" s="108"/>
    </row>
    <row r="342" s="118" customFormat="1" spans="1:5">
      <c r="A342" s="104" t="s">
        <v>43</v>
      </c>
      <c r="B342" s="135"/>
      <c r="C342" s="135"/>
      <c r="D342" s="108"/>
      <c r="E342" s="108"/>
    </row>
    <row r="343" s="118" customFormat="1" spans="1:5">
      <c r="A343" s="106" t="s">
        <v>44</v>
      </c>
      <c r="B343" s="135"/>
      <c r="C343" s="135"/>
      <c r="D343" s="108"/>
      <c r="E343" s="108"/>
    </row>
    <row r="344" s="118" customFormat="1" spans="1:5">
      <c r="A344" s="140" t="s">
        <v>240</v>
      </c>
      <c r="B344" s="135"/>
      <c r="C344" s="135"/>
      <c r="D344" s="108"/>
      <c r="E344" s="108"/>
    </row>
    <row r="345" s="118" customFormat="1" spans="1:5">
      <c r="A345" s="105" t="s">
        <v>241</v>
      </c>
      <c r="B345" s="135"/>
      <c r="C345" s="135"/>
      <c r="D345" s="108"/>
      <c r="E345" s="108"/>
    </row>
    <row r="346" s="118" customFormat="1" spans="1:5">
      <c r="A346" s="105" t="s">
        <v>51</v>
      </c>
      <c r="B346" s="135"/>
      <c r="C346" s="135"/>
      <c r="D346" s="108"/>
      <c r="E346" s="108"/>
    </row>
    <row r="347" s="118" customFormat="1" spans="1:5">
      <c r="A347" s="104" t="s">
        <v>242</v>
      </c>
      <c r="B347" s="135"/>
      <c r="C347" s="135"/>
      <c r="D347" s="108"/>
      <c r="E347" s="108"/>
    </row>
    <row r="348" s="118" customFormat="1" spans="1:5">
      <c r="A348" s="131" t="s">
        <v>243</v>
      </c>
      <c r="B348" s="132">
        <f>SUM(B349:B353)</f>
        <v>0</v>
      </c>
      <c r="C348" s="132">
        <f>SUM(C349:C353)</f>
        <v>0</v>
      </c>
      <c r="D348" s="134"/>
      <c r="E348" s="134"/>
    </row>
    <row r="349" s="118" customFormat="1" spans="1:5">
      <c r="A349" s="104" t="s">
        <v>42</v>
      </c>
      <c r="B349" s="135"/>
      <c r="C349" s="135"/>
      <c r="D349" s="108"/>
      <c r="E349" s="108"/>
    </row>
    <row r="350" s="118" customFormat="1" spans="1:5">
      <c r="A350" s="105" t="s">
        <v>43</v>
      </c>
      <c r="B350" s="135"/>
      <c r="C350" s="135"/>
      <c r="D350" s="108"/>
      <c r="E350" s="108"/>
    </row>
    <row r="351" s="118" customFormat="1" spans="1:5">
      <c r="A351" s="104" t="s">
        <v>83</v>
      </c>
      <c r="B351" s="135"/>
      <c r="C351" s="135"/>
      <c r="D351" s="108"/>
      <c r="E351" s="108"/>
    </row>
    <row r="352" s="118" customFormat="1" spans="1:5">
      <c r="A352" s="105" t="s">
        <v>244</v>
      </c>
      <c r="B352" s="135"/>
      <c r="C352" s="135"/>
      <c r="D352" s="108"/>
      <c r="E352" s="108"/>
    </row>
    <row r="353" s="118" customFormat="1" spans="1:5">
      <c r="A353" s="104" t="s">
        <v>245</v>
      </c>
      <c r="B353" s="135"/>
      <c r="C353" s="135"/>
      <c r="D353" s="108"/>
      <c r="E353" s="108"/>
    </row>
    <row r="354" s="118" customFormat="1" spans="1:5">
      <c r="A354" s="131" t="s">
        <v>246</v>
      </c>
      <c r="B354" s="132">
        <f>B355</f>
        <v>9168</v>
      </c>
      <c r="C354" s="132">
        <f>C355</f>
        <v>10357</v>
      </c>
      <c r="D354" s="136">
        <f t="shared" ref="D354:D358" si="17">C354/B354*100%</f>
        <v>1.12969022687609</v>
      </c>
      <c r="E354" s="134"/>
    </row>
    <row r="355" s="118" customFormat="1" spans="1:5">
      <c r="A355" s="104" t="s">
        <v>247</v>
      </c>
      <c r="B355" s="135">
        <v>9168</v>
      </c>
      <c r="C355" s="135">
        <v>10357</v>
      </c>
      <c r="D355" s="133">
        <f t="shared" si="17"/>
        <v>1.12969022687609</v>
      </c>
      <c r="E355" s="108"/>
    </row>
    <row r="356" s="118" customFormat="1" spans="1:5">
      <c r="A356" s="102" t="s">
        <v>248</v>
      </c>
      <c r="B356" s="129">
        <f>SUM(B357,B362,B371,B377,B383,B387,B391,B395,B401,B408)</f>
        <v>44469</v>
      </c>
      <c r="C356" s="129">
        <f>SUM(C357,C362,C371,C377,C383,C387,C391,C395,C401,C408)</f>
        <v>43695</v>
      </c>
      <c r="D356" s="148">
        <f t="shared" si="17"/>
        <v>0.982594616474398</v>
      </c>
      <c r="E356" s="102"/>
    </row>
    <row r="357" s="118" customFormat="1" spans="1:5">
      <c r="A357" s="138" t="s">
        <v>249</v>
      </c>
      <c r="B357" s="132">
        <f>SUM(B358:B361)</f>
        <v>1905</v>
      </c>
      <c r="C357" s="132">
        <f>SUM(C358:C361)</f>
        <v>577</v>
      </c>
      <c r="D357" s="133">
        <f t="shared" si="17"/>
        <v>0.302887139107612</v>
      </c>
      <c r="E357" s="134"/>
    </row>
    <row r="358" s="118" customFormat="1" spans="1:5">
      <c r="A358" s="104" t="s">
        <v>42</v>
      </c>
      <c r="B358" s="135">
        <v>1905</v>
      </c>
      <c r="C358" s="135">
        <v>577</v>
      </c>
      <c r="D358" s="133">
        <f t="shared" si="17"/>
        <v>0.302887139107612</v>
      </c>
      <c r="E358" s="108"/>
    </row>
    <row r="359" s="118" customFormat="1" spans="1:5">
      <c r="A359" s="104" t="s">
        <v>43</v>
      </c>
      <c r="B359" s="135"/>
      <c r="C359" s="135"/>
      <c r="D359" s="133"/>
      <c r="E359" s="108"/>
    </row>
    <row r="360" s="118" customFormat="1" spans="1:5">
      <c r="A360" s="104" t="s">
        <v>44</v>
      </c>
      <c r="B360" s="135"/>
      <c r="C360" s="135"/>
      <c r="D360" s="133"/>
      <c r="E360" s="108"/>
    </row>
    <row r="361" s="118" customFormat="1" spans="1:5">
      <c r="A361" s="140" t="s">
        <v>250</v>
      </c>
      <c r="B361" s="135"/>
      <c r="C361" s="135"/>
      <c r="D361" s="133"/>
      <c r="E361" s="108"/>
    </row>
    <row r="362" s="118" customFormat="1" spans="1:5">
      <c r="A362" s="131" t="s">
        <v>251</v>
      </c>
      <c r="B362" s="132">
        <f>SUM(B363:B370)</f>
        <v>39883</v>
      </c>
      <c r="C362" s="132">
        <f>SUM(C363:C370)</f>
        <v>39535</v>
      </c>
      <c r="D362" s="136">
        <f t="shared" ref="D362:D366" si="18">C362/B362*100%</f>
        <v>0.991274477847705</v>
      </c>
      <c r="E362" s="134"/>
    </row>
    <row r="363" s="118" customFormat="1" spans="1:5">
      <c r="A363" s="104" t="s">
        <v>252</v>
      </c>
      <c r="B363" s="135">
        <v>6431</v>
      </c>
      <c r="C363" s="135">
        <v>7250</v>
      </c>
      <c r="D363" s="133">
        <f t="shared" si="18"/>
        <v>1.12735188928627</v>
      </c>
      <c r="E363" s="108"/>
    </row>
    <row r="364" s="118" customFormat="1" spans="1:5">
      <c r="A364" s="104" t="s">
        <v>253</v>
      </c>
      <c r="B364" s="135">
        <v>16410</v>
      </c>
      <c r="C364" s="135">
        <v>17537</v>
      </c>
      <c r="D364" s="133">
        <f t="shared" si="18"/>
        <v>1.06867763558806</v>
      </c>
      <c r="E364" s="108"/>
    </row>
    <row r="365" s="118" customFormat="1" spans="1:5">
      <c r="A365" s="105" t="s">
        <v>254</v>
      </c>
      <c r="B365" s="135">
        <v>12686</v>
      </c>
      <c r="C365" s="135">
        <v>10860</v>
      </c>
      <c r="D365" s="133">
        <f t="shared" si="18"/>
        <v>0.856061800409901</v>
      </c>
      <c r="E365" s="108"/>
    </row>
    <row r="366" s="118" customFormat="1" spans="1:5">
      <c r="A366" s="105" t="s">
        <v>255</v>
      </c>
      <c r="B366" s="135">
        <v>4234</v>
      </c>
      <c r="C366" s="135">
        <v>3888</v>
      </c>
      <c r="D366" s="133">
        <f t="shared" si="18"/>
        <v>0.91828058573453</v>
      </c>
      <c r="E366" s="108"/>
    </row>
    <row r="367" s="118" customFormat="1" spans="1:5">
      <c r="A367" s="105" t="s">
        <v>256</v>
      </c>
      <c r="B367" s="135"/>
      <c r="C367" s="135"/>
      <c r="D367" s="133"/>
      <c r="E367" s="108"/>
    </row>
    <row r="368" s="118" customFormat="1" spans="1:5">
      <c r="A368" s="104" t="s">
        <v>257</v>
      </c>
      <c r="B368" s="135"/>
      <c r="C368" s="135"/>
      <c r="D368" s="133"/>
      <c r="E368" s="108"/>
    </row>
    <row r="369" s="118" customFormat="1" spans="1:5">
      <c r="A369" s="104" t="s">
        <v>258</v>
      </c>
      <c r="B369" s="135"/>
      <c r="C369" s="135"/>
      <c r="D369" s="133"/>
      <c r="E369" s="108"/>
    </row>
    <row r="370" s="118" customFormat="1" spans="1:5">
      <c r="A370" s="104" t="s">
        <v>259</v>
      </c>
      <c r="B370" s="135">
        <v>122</v>
      </c>
      <c r="C370" s="135"/>
      <c r="D370" s="133">
        <f t="shared" ref="D370:D374" si="19">C370/B370*100%</f>
        <v>0</v>
      </c>
      <c r="E370" s="108"/>
    </row>
    <row r="371" s="118" customFormat="1" spans="1:5">
      <c r="A371" s="131" t="s">
        <v>260</v>
      </c>
      <c r="B371" s="132">
        <f>SUM(B372:B376)</f>
        <v>1673</v>
      </c>
      <c r="C371" s="132">
        <f>SUM(C372:C376)</f>
        <v>1215</v>
      </c>
      <c r="D371" s="136">
        <f t="shared" si="19"/>
        <v>0.726240286909743</v>
      </c>
      <c r="E371" s="134"/>
    </row>
    <row r="372" s="118" customFormat="1" spans="1:5">
      <c r="A372" s="104" t="s">
        <v>261</v>
      </c>
      <c r="B372" s="135"/>
      <c r="C372" s="135"/>
      <c r="D372" s="133"/>
      <c r="E372" s="108"/>
    </row>
    <row r="373" s="118" customFormat="1" spans="1:5">
      <c r="A373" s="104" t="s">
        <v>262</v>
      </c>
      <c r="B373" s="135">
        <v>1186</v>
      </c>
      <c r="C373" s="135">
        <v>770</v>
      </c>
      <c r="D373" s="133">
        <f t="shared" si="19"/>
        <v>0.649241146711636</v>
      </c>
      <c r="E373" s="108"/>
    </row>
    <row r="374" s="118" customFormat="1" spans="1:5">
      <c r="A374" s="104" t="s">
        <v>263</v>
      </c>
      <c r="B374" s="135">
        <v>16</v>
      </c>
      <c r="C374" s="135"/>
      <c r="D374" s="133">
        <f t="shared" si="19"/>
        <v>0</v>
      </c>
      <c r="E374" s="108"/>
    </row>
    <row r="375" s="118" customFormat="1" spans="1:5">
      <c r="A375" s="105" t="s">
        <v>264</v>
      </c>
      <c r="B375" s="135"/>
      <c r="C375" s="135"/>
      <c r="D375" s="133"/>
      <c r="E375" s="108"/>
    </row>
    <row r="376" s="118" customFormat="1" spans="1:5">
      <c r="A376" s="105" t="s">
        <v>265</v>
      </c>
      <c r="B376" s="135">
        <v>471</v>
      </c>
      <c r="C376" s="135">
        <v>445</v>
      </c>
      <c r="D376" s="133">
        <f>C376/B376*100%</f>
        <v>0.9447983014862</v>
      </c>
      <c r="E376" s="108"/>
    </row>
    <row r="377" s="118" customFormat="1" spans="1:5">
      <c r="A377" s="134" t="s">
        <v>266</v>
      </c>
      <c r="B377" s="132">
        <f>SUM(B378:B382)</f>
        <v>0</v>
      </c>
      <c r="C377" s="132">
        <f>SUM(C378:C382)</f>
        <v>0</v>
      </c>
      <c r="D377" s="134"/>
      <c r="E377" s="134"/>
    </row>
    <row r="378" s="118" customFormat="1" spans="1:5">
      <c r="A378" s="104" t="s">
        <v>267</v>
      </c>
      <c r="B378" s="135"/>
      <c r="C378" s="135"/>
      <c r="D378" s="108"/>
      <c r="E378" s="108"/>
    </row>
    <row r="379" s="118" customFormat="1" spans="1:5">
      <c r="A379" s="104" t="s">
        <v>268</v>
      </c>
      <c r="B379" s="135"/>
      <c r="C379" s="135"/>
      <c r="D379" s="108"/>
      <c r="E379" s="108"/>
    </row>
    <row r="380" s="118" customFormat="1" spans="1:5">
      <c r="A380" s="104" t="s">
        <v>269</v>
      </c>
      <c r="B380" s="135"/>
      <c r="C380" s="135"/>
      <c r="D380" s="108"/>
      <c r="E380" s="108"/>
    </row>
    <row r="381" s="118" customFormat="1" spans="1:5">
      <c r="A381" s="105" t="s">
        <v>270</v>
      </c>
      <c r="B381" s="135"/>
      <c r="C381" s="135"/>
      <c r="D381" s="108"/>
      <c r="E381" s="108"/>
    </row>
    <row r="382" s="118" customFormat="1" spans="1:5">
      <c r="A382" s="105" t="s">
        <v>271</v>
      </c>
      <c r="B382" s="135"/>
      <c r="C382" s="135"/>
      <c r="D382" s="108"/>
      <c r="E382" s="108"/>
    </row>
    <row r="383" s="118" customFormat="1" spans="1:5">
      <c r="A383" s="138" t="s">
        <v>272</v>
      </c>
      <c r="B383" s="132">
        <f>SUM(B384:B386)</f>
        <v>0</v>
      </c>
      <c r="C383" s="132">
        <f>SUM(C384:C386)</f>
        <v>0</v>
      </c>
      <c r="D383" s="134"/>
      <c r="E383" s="134"/>
    </row>
    <row r="384" s="118" customFormat="1" spans="1:5">
      <c r="A384" s="104" t="s">
        <v>273</v>
      </c>
      <c r="B384" s="135"/>
      <c r="C384" s="135"/>
      <c r="D384" s="108"/>
      <c r="E384" s="108"/>
    </row>
    <row r="385" s="118" customFormat="1" spans="1:5">
      <c r="A385" s="104" t="s">
        <v>274</v>
      </c>
      <c r="B385" s="135"/>
      <c r="C385" s="135"/>
      <c r="D385" s="108"/>
      <c r="E385" s="108"/>
    </row>
    <row r="386" s="118" customFormat="1" spans="1:5">
      <c r="A386" s="104" t="s">
        <v>275</v>
      </c>
      <c r="B386" s="135"/>
      <c r="C386" s="135"/>
      <c r="D386" s="108"/>
      <c r="E386" s="108"/>
    </row>
    <row r="387" s="118" customFormat="1" spans="1:5">
      <c r="A387" s="138" t="s">
        <v>276</v>
      </c>
      <c r="B387" s="132">
        <f>SUM(B388:B390)</f>
        <v>0</v>
      </c>
      <c r="C387" s="132">
        <f>SUM(C388:C390)</f>
        <v>0</v>
      </c>
      <c r="D387" s="134"/>
      <c r="E387" s="134"/>
    </row>
    <row r="388" s="118" customFormat="1" spans="1:5">
      <c r="A388" s="105" t="s">
        <v>277</v>
      </c>
      <c r="B388" s="135"/>
      <c r="C388" s="135"/>
      <c r="D388" s="108"/>
      <c r="E388" s="108"/>
    </row>
    <row r="389" s="118" customFormat="1" spans="1:5">
      <c r="A389" s="105" t="s">
        <v>278</v>
      </c>
      <c r="B389" s="135"/>
      <c r="C389" s="135"/>
      <c r="D389" s="108"/>
      <c r="E389" s="108"/>
    </row>
    <row r="390" s="118" customFormat="1" spans="1:5">
      <c r="A390" s="108" t="s">
        <v>279</v>
      </c>
      <c r="B390" s="135"/>
      <c r="C390" s="135"/>
      <c r="D390" s="108"/>
      <c r="E390" s="108"/>
    </row>
    <row r="391" s="118" customFormat="1" spans="1:5">
      <c r="A391" s="131" t="s">
        <v>280</v>
      </c>
      <c r="B391" s="132">
        <f>SUM(B392:B394)</f>
        <v>0</v>
      </c>
      <c r="C391" s="132">
        <f>SUM(C392:C394)</f>
        <v>0</v>
      </c>
      <c r="D391" s="134"/>
      <c r="E391" s="134"/>
    </row>
    <row r="392" s="118" customFormat="1" spans="1:5">
      <c r="A392" s="104" t="s">
        <v>281</v>
      </c>
      <c r="B392" s="135"/>
      <c r="C392" s="135"/>
      <c r="D392" s="108"/>
      <c r="E392" s="108"/>
    </row>
    <row r="393" s="118" customFormat="1" spans="1:5">
      <c r="A393" s="104" t="s">
        <v>282</v>
      </c>
      <c r="B393" s="135"/>
      <c r="C393" s="135"/>
      <c r="D393" s="108"/>
      <c r="E393" s="108"/>
    </row>
    <row r="394" s="118" customFormat="1" spans="1:5">
      <c r="A394" s="105" t="s">
        <v>283</v>
      </c>
      <c r="B394" s="135"/>
      <c r="C394" s="135"/>
      <c r="D394" s="108"/>
      <c r="E394" s="108"/>
    </row>
    <row r="395" s="118" customFormat="1" spans="1:5">
      <c r="A395" s="138" t="s">
        <v>284</v>
      </c>
      <c r="B395" s="132">
        <f>SUM(B396:B400)</f>
        <v>449</v>
      </c>
      <c r="C395" s="132">
        <f>SUM(C396:C400)</f>
        <v>368</v>
      </c>
      <c r="D395" s="149">
        <f>C395/B395</f>
        <v>0.819599109131403</v>
      </c>
      <c r="E395" s="134"/>
    </row>
    <row r="396" s="118" customFormat="1" spans="1:5">
      <c r="A396" s="105" t="s">
        <v>285</v>
      </c>
      <c r="B396" s="135"/>
      <c r="C396" s="135"/>
      <c r="D396" s="108"/>
      <c r="E396" s="108"/>
    </row>
    <row r="397" s="118" customFormat="1" spans="1:5">
      <c r="A397" s="104" t="s">
        <v>286</v>
      </c>
      <c r="B397" s="135">
        <v>449</v>
      </c>
      <c r="C397" s="135">
        <v>368</v>
      </c>
      <c r="D397" s="133">
        <f>C397/B397*100%</f>
        <v>0.819599109131403</v>
      </c>
      <c r="E397" s="108"/>
    </row>
    <row r="398" s="118" customFormat="1" spans="1:5">
      <c r="A398" s="104" t="s">
        <v>287</v>
      </c>
      <c r="B398" s="135"/>
      <c r="C398" s="135"/>
      <c r="D398" s="108"/>
      <c r="E398" s="108"/>
    </row>
    <row r="399" s="118" customFormat="1" spans="1:5">
      <c r="A399" s="104" t="s">
        <v>288</v>
      </c>
      <c r="B399" s="135"/>
      <c r="C399" s="135"/>
      <c r="D399" s="108"/>
      <c r="E399" s="108"/>
    </row>
    <row r="400" s="118" customFormat="1" spans="1:5">
      <c r="A400" s="104" t="s">
        <v>289</v>
      </c>
      <c r="B400" s="135"/>
      <c r="C400" s="135"/>
      <c r="D400" s="108"/>
      <c r="E400" s="108"/>
    </row>
    <row r="401" s="118" customFormat="1" spans="1:5">
      <c r="A401" s="131" t="s">
        <v>290</v>
      </c>
      <c r="B401" s="132">
        <f>SUM(B402:B407)</f>
        <v>409</v>
      </c>
      <c r="C401" s="132">
        <f>SUM(C402:C407)</f>
        <v>1000</v>
      </c>
      <c r="D401" s="149">
        <f>C401/B401</f>
        <v>2.44498777506112</v>
      </c>
      <c r="E401" s="134"/>
    </row>
    <row r="402" s="118" customFormat="1" spans="1:5">
      <c r="A402" s="105" t="s">
        <v>291</v>
      </c>
      <c r="B402" s="135"/>
      <c r="C402" s="135"/>
      <c r="D402" s="108"/>
      <c r="E402" s="108"/>
    </row>
    <row r="403" s="118" customFormat="1" spans="1:5">
      <c r="A403" s="105" t="s">
        <v>292</v>
      </c>
      <c r="B403" s="135"/>
      <c r="C403" s="135"/>
      <c r="D403" s="108"/>
      <c r="E403" s="108"/>
    </row>
    <row r="404" s="118" customFormat="1" spans="1:5">
      <c r="A404" s="105" t="s">
        <v>293</v>
      </c>
      <c r="B404" s="135"/>
      <c r="C404" s="135"/>
      <c r="D404" s="108"/>
      <c r="E404" s="108"/>
    </row>
    <row r="405" s="118" customFormat="1" spans="1:5">
      <c r="A405" s="108" t="s">
        <v>294</v>
      </c>
      <c r="B405" s="135"/>
      <c r="C405" s="135"/>
      <c r="D405" s="108"/>
      <c r="E405" s="108"/>
    </row>
    <row r="406" s="118" customFormat="1" spans="1:5">
      <c r="A406" s="104" t="s">
        <v>295</v>
      </c>
      <c r="B406" s="135"/>
      <c r="C406" s="135"/>
      <c r="D406" s="108"/>
      <c r="E406" s="108"/>
    </row>
    <row r="407" s="118" customFormat="1" spans="1:5">
      <c r="A407" s="104" t="s">
        <v>296</v>
      </c>
      <c r="B407" s="135">
        <v>409</v>
      </c>
      <c r="C407" s="135">
        <v>1000</v>
      </c>
      <c r="D407" s="133">
        <f t="shared" ref="D407:D411" si="20">C407/B407*100%</f>
        <v>2.44498777506112</v>
      </c>
      <c r="E407" s="108"/>
    </row>
    <row r="408" s="118" customFormat="1" spans="1:5">
      <c r="A408" s="131" t="s">
        <v>297</v>
      </c>
      <c r="B408" s="132">
        <v>150</v>
      </c>
      <c r="C408" s="132">
        <v>1000</v>
      </c>
      <c r="D408" s="133">
        <f t="shared" si="20"/>
        <v>6.66666666666667</v>
      </c>
      <c r="E408" s="134"/>
    </row>
    <row r="409" s="119" customFormat="1" spans="1:5">
      <c r="A409" s="102" t="s">
        <v>298</v>
      </c>
      <c r="B409" s="129">
        <f>SUM(B410,B415,B423,B429,B433,B438,B443,B450,B454,B458)</f>
        <v>222</v>
      </c>
      <c r="C409" s="129">
        <f>SUM(C410,C415,C423,C429,C433,C438,C443,C450,C454,C458)</f>
        <v>157</v>
      </c>
      <c r="D409" s="148">
        <f t="shared" si="20"/>
        <v>0.707207207207207</v>
      </c>
      <c r="E409" s="102"/>
    </row>
    <row r="410" s="118" customFormat="1" spans="1:5">
      <c r="A410" s="138" t="s">
        <v>299</v>
      </c>
      <c r="B410" s="132">
        <f>SUM(B411:B414)</f>
        <v>125</v>
      </c>
      <c r="C410" s="132">
        <f>SUM(C411:C414)</f>
        <v>157</v>
      </c>
      <c r="D410" s="136">
        <f t="shared" si="20"/>
        <v>1.256</v>
      </c>
      <c r="E410" s="134"/>
    </row>
    <row r="411" s="118" customFormat="1" spans="1:5">
      <c r="A411" s="104" t="s">
        <v>42</v>
      </c>
      <c r="B411" s="135">
        <v>125</v>
      </c>
      <c r="C411" s="135">
        <v>157</v>
      </c>
      <c r="D411" s="133">
        <f t="shared" si="20"/>
        <v>1.256</v>
      </c>
      <c r="E411" s="108"/>
    </row>
    <row r="412" s="118" customFormat="1" spans="1:5">
      <c r="A412" s="104" t="s">
        <v>43</v>
      </c>
      <c r="B412" s="135"/>
      <c r="C412" s="135"/>
      <c r="D412" s="133"/>
      <c r="E412" s="108"/>
    </row>
    <row r="413" s="118" customFormat="1" spans="1:5">
      <c r="A413" s="104" t="s">
        <v>44</v>
      </c>
      <c r="B413" s="135"/>
      <c r="C413" s="135"/>
      <c r="D413" s="133"/>
      <c r="E413" s="108"/>
    </row>
    <row r="414" s="118" customFormat="1" spans="1:5">
      <c r="A414" s="105" t="s">
        <v>300</v>
      </c>
      <c r="B414" s="135"/>
      <c r="C414" s="135"/>
      <c r="D414" s="133"/>
      <c r="E414" s="108"/>
    </row>
    <row r="415" s="118" customFormat="1" spans="1:5">
      <c r="A415" s="131" t="s">
        <v>301</v>
      </c>
      <c r="B415" s="132">
        <f>SUM(B416:B422)</f>
        <v>0</v>
      </c>
      <c r="C415" s="132">
        <f>SUM(C416:C422)</f>
        <v>0</v>
      </c>
      <c r="D415" s="134"/>
      <c r="E415" s="134"/>
    </row>
    <row r="416" s="118" customFormat="1" spans="1:5">
      <c r="A416" s="104" t="s">
        <v>302</v>
      </c>
      <c r="B416" s="135"/>
      <c r="C416" s="135"/>
      <c r="D416" s="108"/>
      <c r="E416" s="108"/>
    </row>
    <row r="417" s="118" customFormat="1" spans="1:5">
      <c r="A417" s="108" t="s">
        <v>303</v>
      </c>
      <c r="B417" s="135"/>
      <c r="C417" s="135"/>
      <c r="D417" s="108"/>
      <c r="E417" s="108"/>
    </row>
    <row r="418" s="118" customFormat="1" spans="1:5">
      <c r="A418" s="104" t="s">
        <v>304</v>
      </c>
      <c r="B418" s="135"/>
      <c r="C418" s="135"/>
      <c r="D418" s="108"/>
      <c r="E418" s="108"/>
    </row>
    <row r="419" s="118" customFormat="1" spans="1:5">
      <c r="A419" s="104" t="s">
        <v>305</v>
      </c>
      <c r="B419" s="135"/>
      <c r="C419" s="135"/>
      <c r="D419" s="108"/>
      <c r="E419" s="108"/>
    </row>
    <row r="420" s="118" customFormat="1" spans="1:5">
      <c r="A420" s="104" t="s">
        <v>306</v>
      </c>
      <c r="B420" s="135"/>
      <c r="C420" s="135"/>
      <c r="D420" s="108"/>
      <c r="E420" s="108"/>
    </row>
    <row r="421" s="118" customFormat="1" spans="1:5">
      <c r="A421" s="105" t="s">
        <v>307</v>
      </c>
      <c r="B421" s="135"/>
      <c r="C421" s="135"/>
      <c r="D421" s="108"/>
      <c r="E421" s="108"/>
    </row>
    <row r="422" s="118" customFormat="1" spans="1:5">
      <c r="A422" s="105" t="s">
        <v>308</v>
      </c>
      <c r="B422" s="135"/>
      <c r="C422" s="135"/>
      <c r="D422" s="108"/>
      <c r="E422" s="108"/>
    </row>
    <row r="423" s="118" customFormat="1" spans="1:5">
      <c r="A423" s="138" t="s">
        <v>309</v>
      </c>
      <c r="B423" s="132">
        <f>SUM(B424:B428)</f>
        <v>0</v>
      </c>
      <c r="C423" s="132">
        <f>SUM(C424:C428)</f>
        <v>0</v>
      </c>
      <c r="D423" s="134"/>
      <c r="E423" s="134"/>
    </row>
    <row r="424" s="118" customFormat="1" spans="1:5">
      <c r="A424" s="104" t="s">
        <v>302</v>
      </c>
      <c r="B424" s="135"/>
      <c r="C424" s="135"/>
      <c r="D424" s="108"/>
      <c r="E424" s="108"/>
    </row>
    <row r="425" s="118" customFormat="1" spans="1:5">
      <c r="A425" s="104" t="s">
        <v>310</v>
      </c>
      <c r="B425" s="135"/>
      <c r="C425" s="135"/>
      <c r="D425" s="108"/>
      <c r="E425" s="108"/>
    </row>
    <row r="426" s="118" customFormat="1" spans="1:5">
      <c r="A426" s="104" t="s">
        <v>311</v>
      </c>
      <c r="B426" s="135"/>
      <c r="C426" s="135"/>
      <c r="D426" s="108"/>
      <c r="E426" s="108"/>
    </row>
    <row r="427" s="118" customFormat="1" spans="1:5">
      <c r="A427" s="105" t="s">
        <v>312</v>
      </c>
      <c r="B427" s="135"/>
      <c r="C427" s="135"/>
      <c r="D427" s="108"/>
      <c r="E427" s="108"/>
    </row>
    <row r="428" s="118" customFormat="1" spans="1:5">
      <c r="A428" s="105" t="s">
        <v>313</v>
      </c>
      <c r="B428" s="135"/>
      <c r="C428" s="135"/>
      <c r="D428" s="108"/>
      <c r="E428" s="108"/>
    </row>
    <row r="429" s="118" customFormat="1" spans="1:5">
      <c r="A429" s="138" t="s">
        <v>314</v>
      </c>
      <c r="B429" s="132">
        <f>SUM(B430:B432)</f>
        <v>58</v>
      </c>
      <c r="C429" s="132">
        <f>SUM(C430:C432)</f>
        <v>0</v>
      </c>
      <c r="D429" s="134"/>
      <c r="E429" s="134"/>
    </row>
    <row r="430" s="118" customFormat="1" spans="1:5">
      <c r="A430" s="108" t="s">
        <v>302</v>
      </c>
      <c r="B430" s="135"/>
      <c r="C430" s="135"/>
      <c r="D430" s="108"/>
      <c r="E430" s="108"/>
    </row>
    <row r="431" s="118" customFormat="1" spans="1:5">
      <c r="A431" s="104" t="s">
        <v>315</v>
      </c>
      <c r="B431" s="135">
        <v>58</v>
      </c>
      <c r="C431" s="135"/>
      <c r="D431" s="133"/>
      <c r="E431" s="108"/>
    </row>
    <row r="432" s="118" customFormat="1" spans="1:5">
      <c r="A432" s="105" t="s">
        <v>316</v>
      </c>
      <c r="B432" s="135"/>
      <c r="C432" s="135"/>
      <c r="D432" s="108"/>
      <c r="E432" s="108"/>
    </row>
    <row r="433" s="118" customFormat="1" spans="1:5">
      <c r="A433" s="138" t="s">
        <v>317</v>
      </c>
      <c r="B433" s="132">
        <f>SUM(B434:B437)</f>
        <v>0</v>
      </c>
      <c r="C433" s="132">
        <f>SUM(C434:C437)</f>
        <v>0</v>
      </c>
      <c r="D433" s="134"/>
      <c r="E433" s="134"/>
    </row>
    <row r="434" s="118" customFormat="1" spans="1:5">
      <c r="A434" s="105" t="s">
        <v>302</v>
      </c>
      <c r="B434" s="135"/>
      <c r="C434" s="135"/>
      <c r="D434" s="108"/>
      <c r="E434" s="108"/>
    </row>
    <row r="435" s="118" customFormat="1" spans="1:5">
      <c r="A435" s="104" t="s">
        <v>318</v>
      </c>
      <c r="B435" s="135"/>
      <c r="C435" s="135"/>
      <c r="D435" s="108"/>
      <c r="E435" s="108"/>
    </row>
    <row r="436" s="118" customFormat="1" spans="1:5">
      <c r="A436" s="104" t="s">
        <v>319</v>
      </c>
      <c r="B436" s="135"/>
      <c r="C436" s="135"/>
      <c r="D436" s="108"/>
      <c r="E436" s="108"/>
    </row>
    <row r="437" s="118" customFormat="1" spans="1:5">
      <c r="A437" s="104" t="s">
        <v>320</v>
      </c>
      <c r="B437" s="135"/>
      <c r="C437" s="135"/>
      <c r="D437" s="108"/>
      <c r="E437" s="108"/>
    </row>
    <row r="438" s="118" customFormat="1" spans="1:5">
      <c r="A438" s="138" t="s">
        <v>321</v>
      </c>
      <c r="B438" s="132">
        <f>SUM(B439:B442)</f>
        <v>0</v>
      </c>
      <c r="C438" s="132">
        <f>SUM(C439:C442)</f>
        <v>0</v>
      </c>
      <c r="D438" s="134"/>
      <c r="E438" s="134"/>
    </row>
    <row r="439" s="118" customFormat="1" spans="1:5">
      <c r="A439" s="105" t="s">
        <v>322</v>
      </c>
      <c r="B439" s="135"/>
      <c r="C439" s="135"/>
      <c r="D439" s="108"/>
      <c r="E439" s="108"/>
    </row>
    <row r="440" s="118" customFormat="1" spans="1:5">
      <c r="A440" s="105" t="s">
        <v>323</v>
      </c>
      <c r="B440" s="135"/>
      <c r="C440" s="135"/>
      <c r="D440" s="108"/>
      <c r="E440" s="108"/>
    </row>
    <row r="441" s="118" customFormat="1" spans="1:5">
      <c r="A441" s="105" t="s">
        <v>324</v>
      </c>
      <c r="B441" s="135"/>
      <c r="C441" s="135"/>
      <c r="D441" s="108"/>
      <c r="E441" s="108"/>
    </row>
    <row r="442" s="118" customFormat="1" spans="1:5">
      <c r="A442" s="105" t="s">
        <v>325</v>
      </c>
      <c r="B442" s="135"/>
      <c r="C442" s="135"/>
      <c r="D442" s="108"/>
      <c r="E442" s="108"/>
    </row>
    <row r="443" s="118" customFormat="1" spans="1:5">
      <c r="A443" s="131" t="s">
        <v>326</v>
      </c>
      <c r="B443" s="132">
        <f>SUM(B444:B449)</f>
        <v>39</v>
      </c>
      <c r="C443" s="132">
        <f>SUM(C444:C449)</f>
        <v>0</v>
      </c>
      <c r="D443" s="132">
        <f>C443/B443</f>
        <v>0</v>
      </c>
      <c r="E443" s="134"/>
    </row>
    <row r="444" s="118" customFormat="1" spans="1:5">
      <c r="A444" s="104" t="s">
        <v>302</v>
      </c>
      <c r="B444" s="135"/>
      <c r="C444" s="135"/>
      <c r="D444" s="108"/>
      <c r="E444" s="108"/>
    </row>
    <row r="445" s="118" customFormat="1" spans="1:5">
      <c r="A445" s="105" t="s">
        <v>327</v>
      </c>
      <c r="B445" s="135">
        <v>8</v>
      </c>
      <c r="C445" s="135"/>
      <c r="D445" s="133">
        <f t="shared" ref="D445:D449" si="21">C445/B445*100%</f>
        <v>0</v>
      </c>
      <c r="E445" s="108"/>
    </row>
    <row r="446" s="118" customFormat="1" spans="1:5">
      <c r="A446" s="105" t="s">
        <v>328</v>
      </c>
      <c r="B446" s="135"/>
      <c r="C446" s="135"/>
      <c r="D446" s="133"/>
      <c r="E446" s="108"/>
    </row>
    <row r="447" s="118" customFormat="1" spans="1:5">
      <c r="A447" s="105" t="s">
        <v>329</v>
      </c>
      <c r="B447" s="135"/>
      <c r="C447" s="135"/>
      <c r="D447" s="133"/>
      <c r="E447" s="108"/>
    </row>
    <row r="448" s="118" customFormat="1" spans="1:5">
      <c r="A448" s="104" t="s">
        <v>330</v>
      </c>
      <c r="B448" s="135">
        <v>17</v>
      </c>
      <c r="C448" s="135"/>
      <c r="D448" s="133">
        <f t="shared" si="21"/>
        <v>0</v>
      </c>
      <c r="E448" s="108"/>
    </row>
    <row r="449" s="118" customFormat="1" spans="1:5">
      <c r="A449" s="104" t="s">
        <v>331</v>
      </c>
      <c r="B449" s="135">
        <v>14</v>
      </c>
      <c r="C449" s="135"/>
      <c r="D449" s="133">
        <f t="shared" si="21"/>
        <v>0</v>
      </c>
      <c r="E449" s="108"/>
    </row>
    <row r="450" s="118" customFormat="1" spans="1:5">
      <c r="A450" s="131" t="s">
        <v>332</v>
      </c>
      <c r="B450" s="132">
        <f>SUM(B451:B453)</f>
        <v>0</v>
      </c>
      <c r="C450" s="132">
        <f>SUM(C451:C453)</f>
        <v>0</v>
      </c>
      <c r="D450" s="134"/>
      <c r="E450" s="134"/>
    </row>
    <row r="451" s="118" customFormat="1" spans="1:5">
      <c r="A451" s="105" t="s">
        <v>333</v>
      </c>
      <c r="B451" s="135"/>
      <c r="C451" s="135"/>
      <c r="D451" s="108"/>
      <c r="E451" s="108"/>
    </row>
    <row r="452" s="118" customFormat="1" spans="1:5">
      <c r="A452" s="105" t="s">
        <v>334</v>
      </c>
      <c r="B452" s="135"/>
      <c r="C452" s="135"/>
      <c r="D452" s="108"/>
      <c r="E452" s="108"/>
    </row>
    <row r="453" s="118" customFormat="1" spans="1:5">
      <c r="A453" s="105" t="s">
        <v>335</v>
      </c>
      <c r="B453" s="135"/>
      <c r="C453" s="135"/>
      <c r="D453" s="108"/>
      <c r="E453" s="108"/>
    </row>
    <row r="454" s="118" customFormat="1" spans="1:5">
      <c r="A454" s="134" t="s">
        <v>336</v>
      </c>
      <c r="B454" s="132">
        <f>SUM(B455:B457)</f>
        <v>0</v>
      </c>
      <c r="C454" s="132">
        <f>SUM(C455:C457)</f>
        <v>0</v>
      </c>
      <c r="D454" s="134"/>
      <c r="E454" s="134"/>
    </row>
    <row r="455" s="118" customFormat="1" spans="1:5">
      <c r="A455" s="105" t="s">
        <v>337</v>
      </c>
      <c r="B455" s="135"/>
      <c r="C455" s="135"/>
      <c r="D455" s="108"/>
      <c r="E455" s="108"/>
    </row>
    <row r="456" s="118" customFormat="1" spans="1:5">
      <c r="A456" s="105" t="s">
        <v>338</v>
      </c>
      <c r="B456" s="135"/>
      <c r="C456" s="135"/>
      <c r="D456" s="108"/>
      <c r="E456" s="108"/>
    </row>
    <row r="457" s="118" customFormat="1" spans="1:5">
      <c r="A457" s="105" t="s">
        <v>339</v>
      </c>
      <c r="B457" s="135"/>
      <c r="C457" s="135"/>
      <c r="D457" s="108"/>
      <c r="E457" s="108"/>
    </row>
    <row r="458" s="118" customFormat="1" spans="1:5">
      <c r="A458" s="131" t="s">
        <v>340</v>
      </c>
      <c r="B458" s="132">
        <f>SUM(B459:B462)</f>
        <v>0</v>
      </c>
      <c r="C458" s="132">
        <f>SUM(C459:C462)</f>
        <v>0</v>
      </c>
      <c r="D458" s="134"/>
      <c r="E458" s="134"/>
    </row>
    <row r="459" s="118" customFormat="1" spans="1:5">
      <c r="A459" s="104" t="s">
        <v>341</v>
      </c>
      <c r="B459" s="135"/>
      <c r="C459" s="135"/>
      <c r="D459" s="108"/>
      <c r="E459" s="108"/>
    </row>
    <row r="460" s="118" customFormat="1" spans="1:5">
      <c r="A460" s="105" t="s">
        <v>342</v>
      </c>
      <c r="B460" s="135"/>
      <c r="C460" s="135"/>
      <c r="D460" s="108"/>
      <c r="E460" s="108"/>
    </row>
    <row r="461" s="118" customFormat="1" spans="1:5">
      <c r="A461" s="105" t="s">
        <v>343</v>
      </c>
      <c r="B461" s="135"/>
      <c r="C461" s="135"/>
      <c r="D461" s="108"/>
      <c r="E461" s="108"/>
    </row>
    <row r="462" s="118" customFormat="1" spans="1:5">
      <c r="A462" s="105" t="s">
        <v>344</v>
      </c>
      <c r="B462" s="135"/>
      <c r="C462" s="135"/>
      <c r="D462" s="108"/>
      <c r="E462" s="108"/>
    </row>
    <row r="463" s="118" customFormat="1" spans="1:5">
      <c r="A463" s="102" t="s">
        <v>345</v>
      </c>
      <c r="B463" s="129">
        <f>SUM(B464,B480,B488,B499,B508,B516)</f>
        <v>2622</v>
      </c>
      <c r="C463" s="129">
        <f>SUM(C464,C480,C488,C499,C508,C516)</f>
        <v>1070</v>
      </c>
      <c r="D463" s="130">
        <f>C463/B463</f>
        <v>0.408085430968726</v>
      </c>
      <c r="E463" s="102"/>
    </row>
    <row r="464" s="118" customFormat="1" spans="1:5">
      <c r="A464" s="134" t="s">
        <v>346</v>
      </c>
      <c r="B464" s="132">
        <f>SUM(B465:B479)</f>
        <v>1577</v>
      </c>
      <c r="C464" s="132">
        <f>SUM(C465:C479)</f>
        <v>1070</v>
      </c>
      <c r="D464" s="150">
        <f>C464/B464</f>
        <v>0.67850348763475</v>
      </c>
      <c r="E464" s="134"/>
    </row>
    <row r="465" s="118" customFormat="1" spans="1:5">
      <c r="A465" s="108" t="s">
        <v>42</v>
      </c>
      <c r="B465" s="135">
        <v>1052</v>
      </c>
      <c r="C465" s="135">
        <v>687</v>
      </c>
      <c r="D465" s="133">
        <f>C465/B465*100%</f>
        <v>0.653041825095057</v>
      </c>
      <c r="E465" s="108"/>
    </row>
    <row r="466" s="118" customFormat="1" spans="1:5">
      <c r="A466" s="108" t="s">
        <v>43</v>
      </c>
      <c r="B466" s="135"/>
      <c r="C466" s="135"/>
      <c r="D466" s="133"/>
      <c r="E466" s="108"/>
    </row>
    <row r="467" s="118" customFormat="1" spans="1:5">
      <c r="A467" s="108" t="s">
        <v>44</v>
      </c>
      <c r="B467" s="135"/>
      <c r="C467" s="135"/>
      <c r="D467" s="133"/>
      <c r="E467" s="108"/>
    </row>
    <row r="468" s="118" customFormat="1" spans="1:5">
      <c r="A468" s="108" t="s">
        <v>347</v>
      </c>
      <c r="B468" s="135">
        <v>25</v>
      </c>
      <c r="C468" s="135"/>
      <c r="D468" s="133">
        <f>C468/B468*100%</f>
        <v>0</v>
      </c>
      <c r="E468" s="108"/>
    </row>
    <row r="469" s="118" customFormat="1" spans="1:5">
      <c r="A469" s="108" t="s">
        <v>348</v>
      </c>
      <c r="B469" s="135"/>
      <c r="C469" s="135"/>
      <c r="D469" s="133"/>
      <c r="E469" s="108"/>
    </row>
    <row r="470" s="118" customFormat="1" spans="1:5">
      <c r="A470" s="108" t="s">
        <v>349</v>
      </c>
      <c r="B470" s="135"/>
      <c r="C470" s="135"/>
      <c r="D470" s="133"/>
      <c r="E470" s="108"/>
    </row>
    <row r="471" s="118" customFormat="1" spans="1:5">
      <c r="A471" s="108" t="s">
        <v>350</v>
      </c>
      <c r="B471" s="135"/>
      <c r="C471" s="135"/>
      <c r="D471" s="133"/>
      <c r="E471" s="108"/>
    </row>
    <row r="472" s="118" customFormat="1" spans="1:5">
      <c r="A472" s="108" t="s">
        <v>351</v>
      </c>
      <c r="B472" s="135"/>
      <c r="C472" s="135"/>
      <c r="D472" s="133"/>
      <c r="E472" s="108"/>
    </row>
    <row r="473" s="118" customFormat="1" spans="1:5">
      <c r="A473" s="108" t="s">
        <v>352</v>
      </c>
      <c r="B473" s="135">
        <v>450</v>
      </c>
      <c r="C473" s="135">
        <v>383</v>
      </c>
      <c r="D473" s="133">
        <f>C473/B473*100%</f>
        <v>0.851111111111111</v>
      </c>
      <c r="E473" s="108"/>
    </row>
    <row r="474" s="118" customFormat="1" spans="1:5">
      <c r="A474" s="108" t="s">
        <v>353</v>
      </c>
      <c r="B474" s="135"/>
      <c r="C474" s="135"/>
      <c r="D474" s="133"/>
      <c r="E474" s="108"/>
    </row>
    <row r="475" s="118" customFormat="1" spans="1:5">
      <c r="A475" s="108" t="s">
        <v>354</v>
      </c>
      <c r="B475" s="135"/>
      <c r="C475" s="135"/>
      <c r="D475" s="133"/>
      <c r="E475" s="108"/>
    </row>
    <row r="476" s="118" customFormat="1" spans="1:5">
      <c r="A476" s="108" t="s">
        <v>355</v>
      </c>
      <c r="B476" s="135"/>
      <c r="C476" s="135"/>
      <c r="D476" s="133"/>
      <c r="E476" s="108"/>
    </row>
    <row r="477" s="118" customFormat="1" spans="1:5">
      <c r="A477" s="108" t="s">
        <v>356</v>
      </c>
      <c r="B477" s="135"/>
      <c r="C477" s="135"/>
      <c r="D477" s="133"/>
      <c r="E477" s="108"/>
    </row>
    <row r="478" s="118" customFormat="1" spans="1:5">
      <c r="A478" s="108" t="s">
        <v>357</v>
      </c>
      <c r="B478" s="135"/>
      <c r="C478" s="135"/>
      <c r="D478" s="133"/>
      <c r="E478" s="108"/>
    </row>
    <row r="479" s="118" customFormat="1" spans="1:5">
      <c r="A479" s="108" t="s">
        <v>358</v>
      </c>
      <c r="B479" s="135">
        <v>50</v>
      </c>
      <c r="C479" s="135"/>
      <c r="D479" s="133">
        <f t="shared" ref="D479:D481" si="22">C479/B479*100%</f>
        <v>0</v>
      </c>
      <c r="E479" s="108"/>
    </row>
    <row r="480" s="118" customFormat="1" spans="1:5">
      <c r="A480" s="134" t="s">
        <v>359</v>
      </c>
      <c r="B480" s="132">
        <f>SUM(B481:B487)</f>
        <v>108</v>
      </c>
      <c r="C480" s="132">
        <f>SUM(C481:C487)</f>
        <v>0</v>
      </c>
      <c r="D480" s="136">
        <f t="shared" si="22"/>
        <v>0</v>
      </c>
      <c r="E480" s="134"/>
    </row>
    <row r="481" s="118" customFormat="1" spans="1:5">
      <c r="A481" s="108" t="s">
        <v>42</v>
      </c>
      <c r="B481" s="135">
        <v>11</v>
      </c>
      <c r="C481" s="135"/>
      <c r="D481" s="133">
        <f t="shared" si="22"/>
        <v>0</v>
      </c>
      <c r="E481" s="108"/>
    </row>
    <row r="482" s="118" customFormat="1" spans="1:5">
      <c r="A482" s="108" t="s">
        <v>43</v>
      </c>
      <c r="B482" s="135"/>
      <c r="C482" s="135"/>
      <c r="D482" s="133"/>
      <c r="E482" s="108"/>
    </row>
    <row r="483" s="118" customFormat="1" spans="1:5">
      <c r="A483" s="108" t="s">
        <v>44</v>
      </c>
      <c r="B483" s="135"/>
      <c r="C483" s="135"/>
      <c r="D483" s="133"/>
      <c r="E483" s="108"/>
    </row>
    <row r="484" s="118" customFormat="1" spans="1:5">
      <c r="A484" s="108" t="s">
        <v>360</v>
      </c>
      <c r="B484" s="135">
        <v>93</v>
      </c>
      <c r="C484" s="135"/>
      <c r="D484" s="133">
        <f>C484/B484*100%</f>
        <v>0</v>
      </c>
      <c r="E484" s="108"/>
    </row>
    <row r="485" s="118" customFormat="1" spans="1:5">
      <c r="A485" s="108" t="s">
        <v>361</v>
      </c>
      <c r="B485" s="135">
        <v>4</v>
      </c>
      <c r="C485" s="135"/>
      <c r="D485" s="133">
        <f>C485/B485*100%</f>
        <v>0</v>
      </c>
      <c r="E485" s="108"/>
    </row>
    <row r="486" s="118" customFormat="1" spans="1:5">
      <c r="A486" s="108" t="s">
        <v>362</v>
      </c>
      <c r="B486" s="135"/>
      <c r="C486" s="135"/>
      <c r="D486" s="133"/>
      <c r="E486" s="108"/>
    </row>
    <row r="487" s="118" customFormat="1" spans="1:5">
      <c r="A487" s="108" t="s">
        <v>363</v>
      </c>
      <c r="B487" s="135"/>
      <c r="C487" s="135"/>
      <c r="D487" s="133"/>
      <c r="E487" s="108"/>
    </row>
    <row r="488" s="118" customFormat="1" spans="1:5">
      <c r="A488" s="134" t="s">
        <v>364</v>
      </c>
      <c r="B488" s="132">
        <f>SUM(B489:B498)</f>
        <v>352</v>
      </c>
      <c r="C488" s="132">
        <f>SUM(C489:C498)</f>
        <v>0</v>
      </c>
      <c r="D488" s="132">
        <f>C488/B488</f>
        <v>0</v>
      </c>
      <c r="E488" s="134"/>
    </row>
    <row r="489" s="118" customFormat="1" spans="1:5">
      <c r="A489" s="108" t="s">
        <v>42</v>
      </c>
      <c r="B489" s="135"/>
      <c r="C489" s="135"/>
      <c r="D489" s="133"/>
      <c r="E489" s="108"/>
    </row>
    <row r="490" s="118" customFormat="1" spans="1:5">
      <c r="A490" s="108" t="s">
        <v>43</v>
      </c>
      <c r="B490" s="135"/>
      <c r="C490" s="135"/>
      <c r="D490" s="133"/>
      <c r="E490" s="108"/>
    </row>
    <row r="491" s="118" customFormat="1" spans="1:5">
      <c r="A491" s="108" t="s">
        <v>44</v>
      </c>
      <c r="B491" s="135"/>
      <c r="C491" s="135"/>
      <c r="D491" s="133"/>
      <c r="E491" s="108"/>
    </row>
    <row r="492" s="118" customFormat="1" spans="1:5">
      <c r="A492" s="108" t="s">
        <v>365</v>
      </c>
      <c r="B492" s="135"/>
      <c r="C492" s="135"/>
      <c r="D492" s="133"/>
      <c r="E492" s="108"/>
    </row>
    <row r="493" s="118" customFormat="1" spans="1:5">
      <c r="A493" s="108" t="s">
        <v>366</v>
      </c>
      <c r="B493" s="135"/>
      <c r="C493" s="135"/>
      <c r="D493" s="133"/>
      <c r="E493" s="108"/>
    </row>
    <row r="494" s="118" customFormat="1" spans="1:5">
      <c r="A494" s="108" t="s">
        <v>367</v>
      </c>
      <c r="B494" s="135"/>
      <c r="C494" s="135"/>
      <c r="D494" s="133"/>
      <c r="E494" s="108"/>
    </row>
    <row r="495" s="118" customFormat="1" spans="1:5">
      <c r="A495" s="108" t="s">
        <v>368</v>
      </c>
      <c r="B495" s="135">
        <v>62</v>
      </c>
      <c r="C495" s="135"/>
      <c r="D495" s="133">
        <f t="shared" ref="D495:D499" si="23">C495/B495*100%</f>
        <v>0</v>
      </c>
      <c r="E495" s="108"/>
    </row>
    <row r="496" s="118" customFormat="1" spans="1:5">
      <c r="A496" s="108" t="s">
        <v>369</v>
      </c>
      <c r="B496" s="135"/>
      <c r="C496" s="135"/>
      <c r="D496" s="133"/>
      <c r="E496" s="108"/>
    </row>
    <row r="497" s="118" customFormat="1" spans="1:5">
      <c r="A497" s="108" t="s">
        <v>370</v>
      </c>
      <c r="B497" s="135"/>
      <c r="C497" s="135"/>
      <c r="D497" s="133"/>
      <c r="E497" s="108"/>
    </row>
    <row r="498" s="118" customFormat="1" spans="1:5">
      <c r="A498" s="108" t="s">
        <v>371</v>
      </c>
      <c r="B498" s="135">
        <v>290</v>
      </c>
      <c r="C498" s="135"/>
      <c r="D498" s="133">
        <f t="shared" si="23"/>
        <v>0</v>
      </c>
      <c r="E498" s="108"/>
    </row>
    <row r="499" s="118" customFormat="1" spans="1:5">
      <c r="A499" s="134" t="s">
        <v>372</v>
      </c>
      <c r="B499" s="132">
        <f>SUM(B500:B507)</f>
        <v>13</v>
      </c>
      <c r="C499" s="132">
        <f>SUM(C500:C507)</f>
        <v>0</v>
      </c>
      <c r="D499" s="136">
        <f t="shared" si="23"/>
        <v>0</v>
      </c>
      <c r="E499" s="134"/>
    </row>
    <row r="500" s="118" customFormat="1" spans="1:5">
      <c r="A500" s="108" t="s">
        <v>42</v>
      </c>
      <c r="B500" s="135"/>
      <c r="C500" s="135"/>
      <c r="D500" s="108"/>
      <c r="E500" s="108"/>
    </row>
    <row r="501" s="118" customFormat="1" spans="1:5">
      <c r="A501" s="108" t="s">
        <v>373</v>
      </c>
      <c r="B501" s="135"/>
      <c r="C501" s="135"/>
      <c r="D501" s="108"/>
      <c r="E501" s="108"/>
    </row>
    <row r="502" s="118" customFormat="1" spans="1:5">
      <c r="A502" s="108" t="s">
        <v>44</v>
      </c>
      <c r="B502" s="135"/>
      <c r="C502" s="135"/>
      <c r="D502" s="108"/>
      <c r="E502" s="108"/>
    </row>
    <row r="503" s="118" customFormat="1" spans="1:5">
      <c r="A503" s="108" t="s">
        <v>374</v>
      </c>
      <c r="B503" s="135"/>
      <c r="C503" s="135"/>
      <c r="D503" s="108"/>
      <c r="E503" s="108"/>
    </row>
    <row r="504" s="118" customFormat="1" spans="1:5">
      <c r="A504" s="108" t="s">
        <v>375</v>
      </c>
      <c r="B504" s="135"/>
      <c r="C504" s="135"/>
      <c r="D504" s="108"/>
      <c r="E504" s="108"/>
    </row>
    <row r="505" s="118" customFormat="1" spans="1:5">
      <c r="A505" s="108" t="s">
        <v>376</v>
      </c>
      <c r="B505" s="135"/>
      <c r="C505" s="135"/>
      <c r="D505" s="108"/>
      <c r="E505" s="108"/>
    </row>
    <row r="506" s="118" customFormat="1" spans="1:5">
      <c r="A506" s="108" t="s">
        <v>377</v>
      </c>
      <c r="B506" s="135"/>
      <c r="C506" s="135"/>
      <c r="D506" s="108"/>
      <c r="E506" s="108"/>
    </row>
    <row r="507" s="118" customFormat="1" spans="1:5">
      <c r="A507" s="108" t="s">
        <v>378</v>
      </c>
      <c r="B507" s="135">
        <v>13</v>
      </c>
      <c r="C507" s="135">
        <v>0</v>
      </c>
      <c r="D507" s="133">
        <f t="shared" ref="D507:D509" si="24">C507/B507*100%</f>
        <v>0</v>
      </c>
      <c r="E507" s="108"/>
    </row>
    <row r="508" s="118" customFormat="1" spans="1:5">
      <c r="A508" s="134" t="s">
        <v>379</v>
      </c>
      <c r="B508" s="132">
        <f>SUM(B509:B515)</f>
        <v>473</v>
      </c>
      <c r="C508" s="132">
        <f>SUM(C509:C515)</f>
        <v>0</v>
      </c>
      <c r="D508" s="136">
        <f t="shared" si="24"/>
        <v>0</v>
      </c>
      <c r="E508" s="134"/>
    </row>
    <row r="509" s="118" customFormat="1" spans="1:5">
      <c r="A509" s="108" t="s">
        <v>42</v>
      </c>
      <c r="B509" s="135">
        <v>463</v>
      </c>
      <c r="C509" s="135">
        <v>0</v>
      </c>
      <c r="D509" s="133">
        <f t="shared" si="24"/>
        <v>0</v>
      </c>
      <c r="E509" s="108"/>
    </row>
    <row r="510" s="118" customFormat="1" spans="1:5">
      <c r="A510" s="108" t="s">
        <v>43</v>
      </c>
      <c r="B510" s="135"/>
      <c r="C510" s="135"/>
      <c r="D510" s="133"/>
      <c r="E510" s="108"/>
    </row>
    <row r="511" s="118" customFormat="1" spans="1:5">
      <c r="A511" s="108" t="s">
        <v>44</v>
      </c>
      <c r="B511" s="135"/>
      <c r="C511" s="135"/>
      <c r="D511" s="133"/>
      <c r="E511" s="108"/>
    </row>
    <row r="512" s="118" customFormat="1" spans="1:5">
      <c r="A512" s="108" t="s">
        <v>380</v>
      </c>
      <c r="B512" s="135"/>
      <c r="C512" s="135"/>
      <c r="D512" s="133"/>
      <c r="E512" s="108"/>
    </row>
    <row r="513" s="118" customFormat="1" spans="1:5">
      <c r="A513" s="108" t="s">
        <v>381</v>
      </c>
      <c r="B513" s="135"/>
      <c r="C513" s="135"/>
      <c r="D513" s="133"/>
      <c r="E513" s="108"/>
    </row>
    <row r="514" s="118" customFormat="1" spans="1:5">
      <c r="A514" s="108" t="s">
        <v>382</v>
      </c>
      <c r="B514" s="135"/>
      <c r="C514" s="135"/>
      <c r="D514" s="133"/>
      <c r="E514" s="108"/>
    </row>
    <row r="515" s="118" customFormat="1" spans="1:5">
      <c r="A515" s="108" t="s">
        <v>383</v>
      </c>
      <c r="B515" s="135">
        <v>10</v>
      </c>
      <c r="C515" s="135">
        <v>0</v>
      </c>
      <c r="D515" s="133">
        <f t="shared" ref="D515:D517" si="25">C515/B515*100%</f>
        <v>0</v>
      </c>
      <c r="E515" s="108"/>
    </row>
    <row r="516" s="118" customFormat="1" spans="1:5">
      <c r="A516" s="134" t="s">
        <v>384</v>
      </c>
      <c r="B516" s="132">
        <f>SUM(B517:B519)</f>
        <v>99</v>
      </c>
      <c r="C516" s="132">
        <f>SUM(C517:C519)</f>
        <v>0</v>
      </c>
      <c r="D516" s="133">
        <f t="shared" si="25"/>
        <v>0</v>
      </c>
      <c r="E516" s="134"/>
    </row>
    <row r="517" s="118" customFormat="1" spans="1:5">
      <c r="A517" s="108" t="s">
        <v>385</v>
      </c>
      <c r="B517" s="135">
        <v>10</v>
      </c>
      <c r="C517" s="135">
        <v>0</v>
      </c>
      <c r="D517" s="133">
        <f t="shared" si="25"/>
        <v>0</v>
      </c>
      <c r="E517" s="108"/>
    </row>
    <row r="518" s="118" customFormat="1" spans="1:5">
      <c r="A518" s="108" t="s">
        <v>386</v>
      </c>
      <c r="B518" s="135"/>
      <c r="C518" s="135"/>
      <c r="D518" s="133"/>
      <c r="E518" s="108"/>
    </row>
    <row r="519" s="118" customFormat="1" spans="1:5">
      <c r="A519" s="108" t="s">
        <v>387</v>
      </c>
      <c r="B519" s="135">
        <v>89</v>
      </c>
      <c r="C519" s="135">
        <v>0</v>
      </c>
      <c r="D519" s="133">
        <f t="shared" ref="D519:D521" si="26">C519/B519*100%</f>
        <v>0</v>
      </c>
      <c r="E519" s="108"/>
    </row>
    <row r="520" s="118" customFormat="1" spans="1:5">
      <c r="A520" s="102" t="s">
        <v>388</v>
      </c>
      <c r="B520" s="129">
        <f>SUM(B521,B535,B543,B545,B553,B557,B567,B575,B582,B590,B599,B604,B607,B610,B613,B616,B619,B623,B628,B636,B639)</f>
        <v>23037</v>
      </c>
      <c r="C520" s="129">
        <f>SUM(C521,C535,C543,C545,C553,C557,C567,C575,C582,C590,C599,C604,C607,C610,C613,C616,C619,C623,C628,C636,C639)</f>
        <v>20137</v>
      </c>
      <c r="D520" s="148">
        <f t="shared" si="26"/>
        <v>0.874115553240439</v>
      </c>
      <c r="E520" s="102"/>
    </row>
    <row r="521" s="118" customFormat="1" spans="1:5">
      <c r="A521" s="134" t="s">
        <v>389</v>
      </c>
      <c r="B521" s="132">
        <f>SUM(B522:B534)</f>
        <v>2286</v>
      </c>
      <c r="C521" s="132">
        <f>SUM(C522:C534)</f>
        <v>897</v>
      </c>
      <c r="D521" s="136">
        <f t="shared" si="26"/>
        <v>0.39238845144357</v>
      </c>
      <c r="E521" s="134"/>
    </row>
    <row r="522" s="118" customFormat="1" spans="1:5">
      <c r="A522" s="108" t="s">
        <v>42</v>
      </c>
      <c r="B522" s="135"/>
      <c r="C522" s="135"/>
      <c r="D522" s="108"/>
      <c r="E522" s="108"/>
    </row>
    <row r="523" s="118" customFormat="1" spans="1:5">
      <c r="A523" s="108" t="s">
        <v>43</v>
      </c>
      <c r="B523" s="135"/>
      <c r="C523" s="135"/>
      <c r="D523" s="108"/>
      <c r="E523" s="108"/>
    </row>
    <row r="524" s="118" customFormat="1" spans="1:5">
      <c r="A524" s="108" t="s">
        <v>44</v>
      </c>
      <c r="B524" s="135"/>
      <c r="C524" s="135"/>
      <c r="D524" s="108"/>
      <c r="E524" s="108"/>
    </row>
    <row r="525" s="118" customFormat="1" spans="1:5">
      <c r="A525" s="108" t="s">
        <v>390</v>
      </c>
      <c r="B525" s="135"/>
      <c r="C525" s="135"/>
      <c r="D525" s="108"/>
      <c r="E525" s="108"/>
    </row>
    <row r="526" s="118" customFormat="1" spans="1:5">
      <c r="A526" s="108" t="s">
        <v>391</v>
      </c>
      <c r="B526" s="135"/>
      <c r="C526" s="135"/>
      <c r="D526" s="108"/>
      <c r="E526" s="108"/>
    </row>
    <row r="527" s="118" customFormat="1" spans="1:5">
      <c r="A527" s="108" t="s">
        <v>392</v>
      </c>
      <c r="B527" s="135"/>
      <c r="C527" s="135"/>
      <c r="D527" s="108"/>
      <c r="E527" s="108"/>
    </row>
    <row r="528" s="118" customFormat="1" spans="1:5">
      <c r="A528" s="108" t="s">
        <v>393</v>
      </c>
      <c r="B528" s="135"/>
      <c r="C528" s="135"/>
      <c r="D528" s="108"/>
      <c r="E528" s="108"/>
    </row>
    <row r="529" s="118" customFormat="1" spans="1:5">
      <c r="A529" s="108" t="s">
        <v>83</v>
      </c>
      <c r="B529" s="135"/>
      <c r="C529" s="135"/>
      <c r="D529" s="108"/>
      <c r="E529" s="108"/>
    </row>
    <row r="530" s="118" customFormat="1" spans="1:5">
      <c r="A530" s="108" t="s">
        <v>394</v>
      </c>
      <c r="B530" s="135">
        <v>2122</v>
      </c>
      <c r="C530" s="135">
        <v>747</v>
      </c>
      <c r="D530" s="133">
        <f t="shared" ref="D530:D536" si="27">C530/B530*100%</f>
        <v>0.352026390197926</v>
      </c>
      <c r="E530" s="108"/>
    </row>
    <row r="531" s="118" customFormat="1" spans="1:5">
      <c r="A531" s="108" t="s">
        <v>395</v>
      </c>
      <c r="B531" s="135"/>
      <c r="C531" s="135"/>
      <c r="D531" s="133"/>
      <c r="E531" s="108"/>
    </row>
    <row r="532" s="118" customFormat="1" spans="1:5">
      <c r="A532" s="108" t="s">
        <v>396</v>
      </c>
      <c r="B532" s="135"/>
      <c r="C532" s="135"/>
      <c r="D532" s="133"/>
      <c r="E532" s="108"/>
    </row>
    <row r="533" s="118" customFormat="1" spans="1:5">
      <c r="A533" s="108" t="s">
        <v>397</v>
      </c>
      <c r="B533" s="135"/>
      <c r="C533" s="135"/>
      <c r="D533" s="133"/>
      <c r="E533" s="108"/>
    </row>
    <row r="534" s="118" customFormat="1" spans="1:5">
      <c r="A534" s="108" t="s">
        <v>398</v>
      </c>
      <c r="B534" s="135">
        <v>164</v>
      </c>
      <c r="C534" s="135">
        <v>150</v>
      </c>
      <c r="D534" s="133">
        <f t="shared" si="27"/>
        <v>0.914634146341463</v>
      </c>
      <c r="E534" s="108"/>
    </row>
    <row r="535" s="118" customFormat="1" spans="1:5">
      <c r="A535" s="134" t="s">
        <v>399</v>
      </c>
      <c r="B535" s="132">
        <f>SUM(B536:B542)</f>
        <v>385</v>
      </c>
      <c r="C535" s="132">
        <f>SUM(C536:C542)</f>
        <v>356</v>
      </c>
      <c r="D535" s="136">
        <f t="shared" si="27"/>
        <v>0.924675324675325</v>
      </c>
      <c r="E535" s="134"/>
    </row>
    <row r="536" s="118" customFormat="1" spans="1:5">
      <c r="A536" s="108" t="s">
        <v>42</v>
      </c>
      <c r="B536" s="135">
        <v>378</v>
      </c>
      <c r="C536" s="135">
        <v>356</v>
      </c>
      <c r="D536" s="133">
        <f t="shared" si="27"/>
        <v>0.941798941798942</v>
      </c>
      <c r="E536" s="108"/>
    </row>
    <row r="537" s="118" customFormat="1" spans="1:5">
      <c r="A537" s="108" t="s">
        <v>43</v>
      </c>
      <c r="B537" s="135"/>
      <c r="C537" s="135"/>
      <c r="D537" s="133"/>
      <c r="E537" s="108"/>
    </row>
    <row r="538" s="118" customFormat="1" spans="1:5">
      <c r="A538" s="108" t="s">
        <v>44</v>
      </c>
      <c r="B538" s="135"/>
      <c r="C538" s="135"/>
      <c r="D538" s="133"/>
      <c r="E538" s="108"/>
    </row>
    <row r="539" s="118" customFormat="1" spans="1:5">
      <c r="A539" s="108" t="s">
        <v>400</v>
      </c>
      <c r="B539" s="135"/>
      <c r="C539" s="135"/>
      <c r="D539" s="133"/>
      <c r="E539" s="108"/>
    </row>
    <row r="540" s="118" customFormat="1" spans="1:5">
      <c r="A540" s="108" t="s">
        <v>401</v>
      </c>
      <c r="B540" s="135">
        <v>7</v>
      </c>
      <c r="C540" s="135"/>
      <c r="D540" s="133">
        <f>C540/B540*100%</f>
        <v>0</v>
      </c>
      <c r="E540" s="108"/>
    </row>
    <row r="541" s="118" customFormat="1" spans="1:5">
      <c r="A541" s="108" t="s">
        <v>402</v>
      </c>
      <c r="B541" s="135"/>
      <c r="C541" s="135"/>
      <c r="D541" s="133"/>
      <c r="E541" s="108"/>
    </row>
    <row r="542" s="118" customFormat="1" spans="1:5">
      <c r="A542" s="108" t="s">
        <v>403</v>
      </c>
      <c r="B542" s="135"/>
      <c r="C542" s="135"/>
      <c r="D542" s="133"/>
      <c r="E542" s="108"/>
    </row>
    <row r="543" s="118" customFormat="1" spans="1:5">
      <c r="A543" s="134" t="s">
        <v>404</v>
      </c>
      <c r="B543" s="132">
        <f>B544</f>
        <v>0</v>
      </c>
      <c r="C543" s="132">
        <f>C544</f>
        <v>0</v>
      </c>
      <c r="D543" s="134"/>
      <c r="E543" s="134"/>
    </row>
    <row r="544" s="118" customFormat="1" spans="1:5">
      <c r="A544" s="108" t="s">
        <v>405</v>
      </c>
      <c r="B544" s="135"/>
      <c r="C544" s="135"/>
      <c r="D544" s="108"/>
      <c r="E544" s="108"/>
    </row>
    <row r="545" s="118" customFormat="1" spans="1:5">
      <c r="A545" s="134" t="s">
        <v>406</v>
      </c>
      <c r="B545" s="132">
        <f>SUM(B546:B552)</f>
        <v>12671</v>
      </c>
      <c r="C545" s="132">
        <f>SUM(C546:C552)</f>
        <v>13172</v>
      </c>
      <c r="D545" s="149">
        <f>C545/B545</f>
        <v>1.03953910504301</v>
      </c>
      <c r="E545" s="134"/>
    </row>
    <row r="546" s="118" customFormat="1" spans="1:5">
      <c r="A546" s="108" t="s">
        <v>407</v>
      </c>
      <c r="B546" s="135"/>
      <c r="C546" s="135"/>
      <c r="D546" s="133"/>
      <c r="E546" s="108"/>
    </row>
    <row r="547" s="118" customFormat="1" spans="1:5">
      <c r="A547" s="108" t="s">
        <v>408</v>
      </c>
      <c r="B547" s="135"/>
      <c r="C547" s="135"/>
      <c r="D547" s="133"/>
      <c r="E547" s="108"/>
    </row>
    <row r="548" s="118" customFormat="1" spans="1:5">
      <c r="A548" s="108" t="s">
        <v>409</v>
      </c>
      <c r="B548" s="135"/>
      <c r="C548" s="135"/>
      <c r="D548" s="133"/>
      <c r="E548" s="108"/>
    </row>
    <row r="549" s="118" customFormat="1" spans="1:5">
      <c r="A549" s="108" t="s">
        <v>410</v>
      </c>
      <c r="B549" s="135">
        <v>6220</v>
      </c>
      <c r="C549" s="135">
        <v>5516</v>
      </c>
      <c r="D549" s="133">
        <f t="shared" ref="D549:D552" si="28">C549/B549*100%</f>
        <v>0.886816720257235</v>
      </c>
      <c r="E549" s="108"/>
    </row>
    <row r="550" s="118" customFormat="1" spans="1:5">
      <c r="A550" s="108" t="s">
        <v>411</v>
      </c>
      <c r="B550" s="135">
        <v>238</v>
      </c>
      <c r="C550" s="135">
        <v>1156</v>
      </c>
      <c r="D550" s="133">
        <f t="shared" si="28"/>
        <v>4.85714285714286</v>
      </c>
      <c r="E550" s="108"/>
    </row>
    <row r="551" s="118" customFormat="1" spans="1:5">
      <c r="A551" s="108" t="s">
        <v>412</v>
      </c>
      <c r="B551" s="135">
        <v>6163</v>
      </c>
      <c r="C551" s="135">
        <v>6500</v>
      </c>
      <c r="D551" s="133">
        <f t="shared" si="28"/>
        <v>1.05468116177186</v>
      </c>
      <c r="E551" s="108"/>
    </row>
    <row r="552" s="118" customFormat="1" spans="1:5">
      <c r="A552" s="108" t="s">
        <v>413</v>
      </c>
      <c r="B552" s="135">
        <v>50</v>
      </c>
      <c r="C552" s="135">
        <v>0</v>
      </c>
      <c r="D552" s="133">
        <f t="shared" si="28"/>
        <v>0</v>
      </c>
      <c r="E552" s="108"/>
    </row>
    <row r="553" s="118" customFormat="1" spans="1:5">
      <c r="A553" s="134" t="s">
        <v>414</v>
      </c>
      <c r="B553" s="132">
        <f>SUM(B554:B556)</f>
        <v>0</v>
      </c>
      <c r="C553" s="132">
        <f>SUM(C554:C556)</f>
        <v>0</v>
      </c>
      <c r="D553" s="134"/>
      <c r="E553" s="134"/>
    </row>
    <row r="554" s="118" customFormat="1" spans="1:5">
      <c r="A554" s="108" t="s">
        <v>415</v>
      </c>
      <c r="B554" s="135"/>
      <c r="C554" s="135"/>
      <c r="D554" s="108"/>
      <c r="E554" s="108"/>
    </row>
    <row r="555" s="118" customFormat="1" spans="1:5">
      <c r="A555" s="108" t="s">
        <v>416</v>
      </c>
      <c r="B555" s="135"/>
      <c r="C555" s="135"/>
      <c r="D555" s="108"/>
      <c r="E555" s="108"/>
    </row>
    <row r="556" s="118" customFormat="1" spans="1:5">
      <c r="A556" s="108" t="s">
        <v>417</v>
      </c>
      <c r="B556" s="135"/>
      <c r="C556" s="135"/>
      <c r="D556" s="108"/>
      <c r="E556" s="108"/>
    </row>
    <row r="557" s="118" customFormat="1" spans="1:5">
      <c r="A557" s="134" t="s">
        <v>418</v>
      </c>
      <c r="B557" s="132">
        <f>SUM(B558:B566)</f>
        <v>1483</v>
      </c>
      <c r="C557" s="132">
        <f>SUM(C558:C566)</f>
        <v>0</v>
      </c>
      <c r="D557" s="134"/>
      <c r="E557" s="134"/>
    </row>
    <row r="558" s="118" customFormat="1" spans="1:5">
      <c r="A558" s="108" t="s">
        <v>419</v>
      </c>
      <c r="B558" s="135"/>
      <c r="C558" s="135"/>
      <c r="D558" s="108"/>
      <c r="E558" s="108"/>
    </row>
    <row r="559" s="118" customFormat="1" spans="1:5">
      <c r="A559" s="108" t="s">
        <v>420</v>
      </c>
      <c r="B559" s="135"/>
      <c r="C559" s="135"/>
      <c r="D559" s="108"/>
      <c r="E559" s="108"/>
    </row>
    <row r="560" s="118" customFormat="1" spans="1:5">
      <c r="A560" s="108" t="s">
        <v>421</v>
      </c>
      <c r="B560" s="135">
        <v>915</v>
      </c>
      <c r="C560" s="135">
        <v>0</v>
      </c>
      <c r="D560" s="133">
        <f>C560/B560*100%</f>
        <v>0</v>
      </c>
      <c r="E560" s="108"/>
    </row>
    <row r="561" s="118" customFormat="1" spans="1:5">
      <c r="A561" s="108" t="s">
        <v>422</v>
      </c>
      <c r="B561" s="135"/>
      <c r="C561" s="135"/>
      <c r="D561" s="133"/>
      <c r="E561" s="108"/>
    </row>
    <row r="562" s="118" customFormat="1" spans="1:5">
      <c r="A562" s="108" t="s">
        <v>423</v>
      </c>
      <c r="B562" s="135"/>
      <c r="C562" s="135"/>
      <c r="D562" s="133"/>
      <c r="E562" s="108"/>
    </row>
    <row r="563" s="118" customFormat="1" spans="1:5">
      <c r="A563" s="108" t="s">
        <v>424</v>
      </c>
      <c r="B563" s="135"/>
      <c r="C563" s="135"/>
      <c r="D563" s="133"/>
      <c r="E563" s="108"/>
    </row>
    <row r="564" s="118" customFormat="1" spans="1:5">
      <c r="A564" s="108" t="s">
        <v>425</v>
      </c>
      <c r="B564" s="135"/>
      <c r="C564" s="135"/>
      <c r="D564" s="133"/>
      <c r="E564" s="108"/>
    </row>
    <row r="565" s="118" customFormat="1" spans="1:5">
      <c r="A565" s="108" t="s">
        <v>426</v>
      </c>
      <c r="B565" s="135"/>
      <c r="C565" s="135"/>
      <c r="D565" s="133"/>
      <c r="E565" s="108"/>
    </row>
    <row r="566" s="118" customFormat="1" spans="1:5">
      <c r="A566" s="108" t="s">
        <v>427</v>
      </c>
      <c r="B566" s="135">
        <v>568</v>
      </c>
      <c r="C566" s="135">
        <v>0</v>
      </c>
      <c r="D566" s="133">
        <f t="shared" ref="D566:D569" si="29">C566/B566*100%</f>
        <v>0</v>
      </c>
      <c r="E566" s="108"/>
    </row>
    <row r="567" s="118" customFormat="1" spans="1:5">
      <c r="A567" s="134" t="s">
        <v>428</v>
      </c>
      <c r="B567" s="132">
        <f>SUM(B568:B574)</f>
        <v>686</v>
      </c>
      <c r="C567" s="132">
        <f>SUM(C568:C574)</f>
        <v>186</v>
      </c>
      <c r="D567" s="136">
        <f t="shared" si="29"/>
        <v>0.271137026239067</v>
      </c>
      <c r="E567" s="134"/>
    </row>
    <row r="568" s="118" customFormat="1" spans="1:5">
      <c r="A568" s="108" t="s">
        <v>429</v>
      </c>
      <c r="B568" s="135"/>
      <c r="C568" s="135"/>
      <c r="D568" s="108"/>
      <c r="E568" s="108"/>
    </row>
    <row r="569" s="118" customFormat="1" spans="1:5">
      <c r="A569" s="108" t="s">
        <v>430</v>
      </c>
      <c r="B569" s="135">
        <v>419</v>
      </c>
      <c r="C569" s="135">
        <v>2</v>
      </c>
      <c r="D569" s="133">
        <f t="shared" si="29"/>
        <v>0.00477326968973747</v>
      </c>
      <c r="E569" s="108"/>
    </row>
    <row r="570" s="118" customFormat="1" spans="1:5">
      <c r="A570" s="108" t="s">
        <v>431</v>
      </c>
      <c r="B570" s="135"/>
      <c r="C570" s="135"/>
      <c r="D570" s="133"/>
      <c r="E570" s="108"/>
    </row>
    <row r="571" s="118" customFormat="1" spans="1:5">
      <c r="A571" s="108" t="s">
        <v>432</v>
      </c>
      <c r="B571" s="135"/>
      <c r="C571" s="135"/>
      <c r="D571" s="133"/>
      <c r="E571" s="108"/>
    </row>
    <row r="572" s="118" customFormat="1" spans="1:5">
      <c r="A572" s="108" t="s">
        <v>433</v>
      </c>
      <c r="B572" s="135">
        <v>214</v>
      </c>
      <c r="C572" s="135">
        <v>180</v>
      </c>
      <c r="D572" s="133">
        <f t="shared" ref="D572:D577" si="30">C572/B572*100%</f>
        <v>0.841121495327103</v>
      </c>
      <c r="E572" s="108"/>
    </row>
    <row r="573" s="118" customFormat="1" spans="1:5">
      <c r="A573" s="108" t="s">
        <v>434</v>
      </c>
      <c r="B573" s="135">
        <v>53</v>
      </c>
      <c r="C573" s="135">
        <v>0</v>
      </c>
      <c r="D573" s="133">
        <f t="shared" si="30"/>
        <v>0</v>
      </c>
      <c r="E573" s="108"/>
    </row>
    <row r="574" s="118" customFormat="1" spans="1:5">
      <c r="A574" s="108" t="s">
        <v>435</v>
      </c>
      <c r="B574" s="135">
        <v>0</v>
      </c>
      <c r="C574" s="135">
        <v>4</v>
      </c>
      <c r="D574" s="133"/>
      <c r="E574" s="108"/>
    </row>
    <row r="575" s="118" customFormat="1" spans="1:5">
      <c r="A575" s="134" t="s">
        <v>436</v>
      </c>
      <c r="B575" s="132">
        <f>SUM(B576:B581)</f>
        <v>592</v>
      </c>
      <c r="C575" s="132">
        <f>SUM(C576:C581)</f>
        <v>494</v>
      </c>
      <c r="D575" s="136">
        <f t="shared" si="30"/>
        <v>0.834459459459459</v>
      </c>
      <c r="E575" s="151"/>
    </row>
    <row r="576" s="118" customFormat="1" spans="1:5">
      <c r="A576" s="108" t="s">
        <v>437</v>
      </c>
      <c r="B576" s="135">
        <v>314</v>
      </c>
      <c r="C576" s="135">
        <v>352</v>
      </c>
      <c r="D576" s="133">
        <f t="shared" si="30"/>
        <v>1.12101910828025</v>
      </c>
      <c r="E576" s="152"/>
    </row>
    <row r="577" s="118" customFormat="1" spans="1:5">
      <c r="A577" s="108" t="s">
        <v>438</v>
      </c>
      <c r="B577" s="135">
        <v>64</v>
      </c>
      <c r="C577" s="135">
        <v>0</v>
      </c>
      <c r="D577" s="133">
        <f t="shared" si="30"/>
        <v>0</v>
      </c>
      <c r="E577" s="108"/>
    </row>
    <row r="578" s="118" customFormat="1" spans="1:5">
      <c r="A578" s="108" t="s">
        <v>439</v>
      </c>
      <c r="B578" s="135"/>
      <c r="C578" s="135"/>
      <c r="D578" s="133"/>
      <c r="E578" s="108"/>
    </row>
    <row r="579" s="118" customFormat="1" spans="1:5">
      <c r="A579" s="108" t="s">
        <v>440</v>
      </c>
      <c r="B579" s="135">
        <v>3</v>
      </c>
      <c r="C579" s="135">
        <v>2</v>
      </c>
      <c r="D579" s="133">
        <f t="shared" ref="D579:D584" si="31">C579/B579*100%</f>
        <v>0.666666666666667</v>
      </c>
      <c r="E579" s="108"/>
    </row>
    <row r="580" s="118" customFormat="1" spans="1:5">
      <c r="A580" s="108" t="s">
        <v>441</v>
      </c>
      <c r="B580" s="135">
        <v>13</v>
      </c>
      <c r="C580" s="135">
        <v>51</v>
      </c>
      <c r="D580" s="133">
        <f t="shared" si="31"/>
        <v>3.92307692307692</v>
      </c>
      <c r="E580" s="108"/>
    </row>
    <row r="581" s="118" customFormat="1" spans="1:5">
      <c r="A581" s="108" t="s">
        <v>442</v>
      </c>
      <c r="B581" s="135">
        <v>198</v>
      </c>
      <c r="C581" s="135">
        <v>89</v>
      </c>
      <c r="D581" s="133">
        <f t="shared" si="31"/>
        <v>0.44949494949495</v>
      </c>
      <c r="E581" s="108"/>
    </row>
    <row r="582" s="118" customFormat="1" spans="1:5">
      <c r="A582" s="134" t="s">
        <v>443</v>
      </c>
      <c r="B582" s="132">
        <f>SUM(B583:B589)</f>
        <v>505</v>
      </c>
      <c r="C582" s="132">
        <f>SUM(C583:C589)</f>
        <v>756</v>
      </c>
      <c r="D582" s="136">
        <f t="shared" si="31"/>
        <v>1.4970297029703</v>
      </c>
      <c r="E582" s="151"/>
    </row>
    <row r="583" s="118" customFormat="1" spans="1:5">
      <c r="A583" s="108" t="s">
        <v>444</v>
      </c>
      <c r="B583" s="135">
        <v>13</v>
      </c>
      <c r="C583" s="135">
        <v>0</v>
      </c>
      <c r="D583" s="133">
        <f t="shared" si="31"/>
        <v>0</v>
      </c>
      <c r="E583" s="152"/>
    </row>
    <row r="584" s="118" customFormat="1" spans="1:5">
      <c r="A584" s="108" t="s">
        <v>445</v>
      </c>
      <c r="B584" s="135">
        <v>75</v>
      </c>
      <c r="C584" s="135">
        <v>85</v>
      </c>
      <c r="D584" s="133">
        <f t="shared" si="31"/>
        <v>1.13333333333333</v>
      </c>
      <c r="E584" s="152"/>
    </row>
    <row r="585" s="118" customFormat="1" spans="1:5">
      <c r="A585" s="108" t="s">
        <v>446</v>
      </c>
      <c r="B585" s="135"/>
      <c r="C585" s="135"/>
      <c r="D585" s="133"/>
      <c r="E585" s="108"/>
    </row>
    <row r="586" s="118" customFormat="1" spans="1:5">
      <c r="A586" s="108" t="s">
        <v>447</v>
      </c>
      <c r="B586" s="135">
        <v>417</v>
      </c>
      <c r="C586" s="135">
        <v>671</v>
      </c>
      <c r="D586" s="133">
        <f t="shared" ref="D586:D591" si="32">C586/B586*100%</f>
        <v>1.60911270983213</v>
      </c>
      <c r="E586" s="108"/>
    </row>
    <row r="587" s="118" customFormat="1" spans="1:5">
      <c r="A587" s="108" t="s">
        <v>448</v>
      </c>
      <c r="B587" s="135"/>
      <c r="C587" s="135"/>
      <c r="D587" s="133"/>
      <c r="E587" s="108"/>
    </row>
    <row r="588" s="118" customFormat="1" spans="1:5">
      <c r="A588" s="108" t="s">
        <v>449</v>
      </c>
      <c r="B588" s="135"/>
      <c r="C588" s="135"/>
      <c r="D588" s="133"/>
      <c r="E588" s="108"/>
    </row>
    <row r="589" s="118" customFormat="1" spans="1:5">
      <c r="A589" s="108" t="s">
        <v>450</v>
      </c>
      <c r="B589" s="135"/>
      <c r="C589" s="135"/>
      <c r="D589" s="133"/>
      <c r="E589" s="108"/>
    </row>
    <row r="590" s="118" customFormat="1" spans="1:5">
      <c r="A590" s="134" t="s">
        <v>451</v>
      </c>
      <c r="B590" s="132">
        <f>SUM(B591:B598)</f>
        <v>636</v>
      </c>
      <c r="C590" s="132">
        <f>SUM(C591:C598)</f>
        <v>305</v>
      </c>
      <c r="D590" s="136">
        <f t="shared" si="32"/>
        <v>0.479559748427673</v>
      </c>
      <c r="E590" s="134"/>
    </row>
    <row r="591" s="118" customFormat="1" spans="1:5">
      <c r="A591" s="108" t="s">
        <v>42</v>
      </c>
      <c r="B591" s="135">
        <v>117</v>
      </c>
      <c r="C591" s="135">
        <v>151</v>
      </c>
      <c r="D591" s="133">
        <f t="shared" si="32"/>
        <v>1.29059829059829</v>
      </c>
      <c r="E591" s="108"/>
    </row>
    <row r="592" s="118" customFormat="1" spans="1:5">
      <c r="A592" s="108" t="s">
        <v>43</v>
      </c>
      <c r="B592" s="135"/>
      <c r="C592" s="135"/>
      <c r="D592" s="133"/>
      <c r="E592" s="108"/>
    </row>
    <row r="593" s="118" customFormat="1" spans="1:5">
      <c r="A593" s="108" t="s">
        <v>44</v>
      </c>
      <c r="B593" s="135"/>
      <c r="C593" s="135"/>
      <c r="D593" s="133"/>
      <c r="E593" s="108"/>
    </row>
    <row r="594" s="118" customFormat="1" spans="1:5">
      <c r="A594" s="108" t="s">
        <v>452</v>
      </c>
      <c r="B594" s="135">
        <v>302</v>
      </c>
      <c r="C594" s="135">
        <v>0</v>
      </c>
      <c r="D594" s="133">
        <f t="shared" ref="D594:D598" si="33">C594/B594*100%</f>
        <v>0</v>
      </c>
      <c r="E594" s="108"/>
    </row>
    <row r="595" s="118" customFormat="1" spans="1:5">
      <c r="A595" s="108" t="s">
        <v>453</v>
      </c>
      <c r="B595" s="135">
        <v>5</v>
      </c>
      <c r="C595" s="135">
        <v>0</v>
      </c>
      <c r="D595" s="133">
        <f t="shared" si="33"/>
        <v>0</v>
      </c>
      <c r="E595" s="108"/>
    </row>
    <row r="596" s="118" customFormat="1" spans="1:5">
      <c r="A596" s="108" t="s">
        <v>454</v>
      </c>
      <c r="B596" s="135"/>
      <c r="C596" s="135"/>
      <c r="D596" s="133"/>
      <c r="E596" s="108"/>
    </row>
    <row r="597" s="118" customFormat="1" spans="1:5">
      <c r="A597" s="108" t="s">
        <v>455</v>
      </c>
      <c r="B597" s="135">
        <v>188</v>
      </c>
      <c r="C597" s="135">
        <v>154</v>
      </c>
      <c r="D597" s="133">
        <f t="shared" si="33"/>
        <v>0.819148936170213</v>
      </c>
      <c r="E597" s="108"/>
    </row>
    <row r="598" s="118" customFormat="1" spans="1:5">
      <c r="A598" s="108" t="s">
        <v>456</v>
      </c>
      <c r="B598" s="135">
        <v>24</v>
      </c>
      <c r="C598" s="135">
        <v>0</v>
      </c>
      <c r="D598" s="133">
        <f t="shared" si="33"/>
        <v>0</v>
      </c>
      <c r="E598" s="108"/>
    </row>
    <row r="599" s="118" customFormat="1" spans="1:5">
      <c r="A599" s="134" t="s">
        <v>457</v>
      </c>
      <c r="B599" s="132">
        <f>SUM(B600:B603)</f>
        <v>0</v>
      </c>
      <c r="C599" s="132">
        <f>SUM(C600:C603)</f>
        <v>0</v>
      </c>
      <c r="D599" s="134">
        <v>0</v>
      </c>
      <c r="E599" s="134"/>
    </row>
    <row r="600" s="118" customFormat="1" spans="1:5">
      <c r="A600" s="108" t="s">
        <v>42</v>
      </c>
      <c r="B600" s="135"/>
      <c r="C600" s="135"/>
      <c r="D600" s="108"/>
      <c r="E600" s="108"/>
    </row>
    <row r="601" s="118" customFormat="1" spans="1:5">
      <c r="A601" s="108" t="s">
        <v>43</v>
      </c>
      <c r="B601" s="135"/>
      <c r="C601" s="135"/>
      <c r="D601" s="108"/>
      <c r="E601" s="108"/>
    </row>
    <row r="602" s="118" customFormat="1" spans="1:5">
      <c r="A602" s="108" t="s">
        <v>44</v>
      </c>
      <c r="B602" s="135"/>
      <c r="C602" s="135"/>
      <c r="D602" s="108"/>
      <c r="E602" s="108"/>
    </row>
    <row r="603" s="118" customFormat="1" spans="1:5">
      <c r="A603" s="108" t="s">
        <v>458</v>
      </c>
      <c r="B603" s="135"/>
      <c r="C603" s="135"/>
      <c r="D603" s="108"/>
      <c r="E603" s="108"/>
    </row>
    <row r="604" s="118" customFormat="1" spans="1:5">
      <c r="A604" s="134" t="s">
        <v>459</v>
      </c>
      <c r="B604" s="132">
        <f>SUM(B605:B606)</f>
        <v>20</v>
      </c>
      <c r="C604" s="132">
        <f>SUM(C605:C606)</f>
        <v>274</v>
      </c>
      <c r="D604" s="136">
        <f t="shared" ref="D604:D608" si="34">C604/B604*100%</f>
        <v>13.7</v>
      </c>
      <c r="E604" s="134"/>
    </row>
    <row r="605" s="118" customFormat="1" spans="1:5">
      <c r="A605" s="108" t="s">
        <v>460</v>
      </c>
      <c r="B605" s="135">
        <v>20</v>
      </c>
      <c r="C605" s="135">
        <v>100</v>
      </c>
      <c r="D605" s="133">
        <f t="shared" si="34"/>
        <v>5</v>
      </c>
      <c r="E605" s="108"/>
    </row>
    <row r="606" s="118" customFormat="1" spans="1:5">
      <c r="A606" s="108" t="s">
        <v>461</v>
      </c>
      <c r="B606" s="135">
        <v>0</v>
      </c>
      <c r="C606" s="135">
        <v>174</v>
      </c>
      <c r="D606" s="133"/>
      <c r="E606" s="108"/>
    </row>
    <row r="607" s="118" customFormat="1" spans="1:5">
      <c r="A607" s="134" t="s">
        <v>462</v>
      </c>
      <c r="B607" s="132">
        <f>SUM(B608:B609)</f>
        <v>65</v>
      </c>
      <c r="C607" s="132">
        <f>SUM(C608:C609)</f>
        <v>50</v>
      </c>
      <c r="D607" s="136">
        <f t="shared" si="34"/>
        <v>0.769230769230769</v>
      </c>
      <c r="E607" s="134"/>
    </row>
    <row r="608" s="118" customFormat="1" spans="1:5">
      <c r="A608" s="108" t="s">
        <v>463</v>
      </c>
      <c r="B608" s="135">
        <v>65</v>
      </c>
      <c r="C608" s="135">
        <v>50</v>
      </c>
      <c r="D608" s="133">
        <f t="shared" si="34"/>
        <v>0.769230769230769</v>
      </c>
      <c r="E608" s="108"/>
    </row>
    <row r="609" s="118" customFormat="1" spans="1:5">
      <c r="A609" s="108" t="s">
        <v>464</v>
      </c>
      <c r="B609" s="135"/>
      <c r="C609" s="135"/>
      <c r="D609" s="133"/>
      <c r="E609" s="108"/>
    </row>
    <row r="610" s="118" customFormat="1" spans="1:5">
      <c r="A610" s="134" t="s">
        <v>465</v>
      </c>
      <c r="B610" s="132">
        <f>SUM(B611:B612)</f>
        <v>363</v>
      </c>
      <c r="C610" s="132">
        <f>SUM(C611:C612)</f>
        <v>229</v>
      </c>
      <c r="D610" s="136">
        <f t="shared" ref="D610:D612" si="35">C610/B610*100%</f>
        <v>0.630853994490358</v>
      </c>
      <c r="E610" s="134"/>
    </row>
    <row r="611" s="118" customFormat="1" spans="1:5">
      <c r="A611" s="108" t="s">
        <v>466</v>
      </c>
      <c r="B611" s="135">
        <v>3</v>
      </c>
      <c r="C611" s="135">
        <v>5</v>
      </c>
      <c r="D611" s="133">
        <f t="shared" si="35"/>
        <v>1.66666666666667</v>
      </c>
      <c r="E611" s="108"/>
    </row>
    <row r="612" s="118" customFormat="1" spans="1:5">
      <c r="A612" s="108" t="s">
        <v>467</v>
      </c>
      <c r="B612" s="135">
        <v>360</v>
      </c>
      <c r="C612" s="135">
        <v>224</v>
      </c>
      <c r="D612" s="133">
        <f t="shared" si="35"/>
        <v>0.622222222222222</v>
      </c>
      <c r="E612" s="108"/>
    </row>
    <row r="613" s="118" customFormat="1" spans="1:5">
      <c r="A613" s="134" t="s">
        <v>468</v>
      </c>
      <c r="B613" s="132">
        <f>SUM(B614:B615)</f>
        <v>0</v>
      </c>
      <c r="C613" s="132">
        <f>SUM(C614:C615)</f>
        <v>0</v>
      </c>
      <c r="D613" s="134"/>
      <c r="E613" s="134"/>
    </row>
    <row r="614" s="118" customFormat="1" spans="1:5">
      <c r="A614" s="108" t="s">
        <v>469</v>
      </c>
      <c r="B614" s="135"/>
      <c r="C614" s="135"/>
      <c r="D614" s="108"/>
      <c r="E614" s="108"/>
    </row>
    <row r="615" s="118" customFormat="1" spans="1:5">
      <c r="A615" s="108" t="s">
        <v>470</v>
      </c>
      <c r="B615" s="135"/>
      <c r="C615" s="135"/>
      <c r="D615" s="108"/>
      <c r="E615" s="108"/>
    </row>
    <row r="616" s="118" customFormat="1" spans="1:5">
      <c r="A616" s="134" t="s">
        <v>471</v>
      </c>
      <c r="B616" s="132">
        <f>SUM(B617:B618)</f>
        <v>0</v>
      </c>
      <c r="C616" s="132">
        <f>SUM(C617:C618)</f>
        <v>0</v>
      </c>
      <c r="D616" s="134"/>
      <c r="E616" s="134"/>
    </row>
    <row r="617" s="118" customFormat="1" spans="1:5">
      <c r="A617" s="108" t="s">
        <v>472</v>
      </c>
      <c r="B617" s="135"/>
      <c r="C617" s="135"/>
      <c r="D617" s="108"/>
      <c r="E617" s="108"/>
    </row>
    <row r="618" s="118" customFormat="1" spans="1:5">
      <c r="A618" s="108" t="s">
        <v>473</v>
      </c>
      <c r="B618" s="135"/>
      <c r="C618" s="135"/>
      <c r="D618" s="108"/>
      <c r="E618" s="108"/>
    </row>
    <row r="619" s="118" customFormat="1" spans="1:5">
      <c r="A619" s="134" t="s">
        <v>474</v>
      </c>
      <c r="B619" s="132">
        <f>SUM(B620:B622)</f>
        <v>2482</v>
      </c>
      <c r="C619" s="132">
        <f>SUM(C620:C622)</f>
        <v>1243</v>
      </c>
      <c r="D619" s="136">
        <f t="shared" ref="D619:D621" si="36">C619/B619*100%</f>
        <v>0.500805801772764</v>
      </c>
      <c r="E619" s="134"/>
    </row>
    <row r="620" s="118" customFormat="1" spans="1:5">
      <c r="A620" s="108" t="s">
        <v>475</v>
      </c>
      <c r="B620" s="135">
        <v>23</v>
      </c>
      <c r="C620" s="135">
        <v>43</v>
      </c>
      <c r="D620" s="133">
        <f t="shared" si="36"/>
        <v>1.8695652173913</v>
      </c>
      <c r="E620" s="108"/>
    </row>
    <row r="621" s="118" customFormat="1" spans="1:5">
      <c r="A621" s="108" t="s">
        <v>476</v>
      </c>
      <c r="B621" s="135">
        <v>2459</v>
      </c>
      <c r="C621" s="135">
        <v>1200</v>
      </c>
      <c r="D621" s="133">
        <f t="shared" si="36"/>
        <v>0.488003253355022</v>
      </c>
      <c r="E621" s="108"/>
    </row>
    <row r="622" s="118" customFormat="1" spans="1:5">
      <c r="A622" s="108" t="s">
        <v>477</v>
      </c>
      <c r="B622" s="135"/>
      <c r="C622" s="135"/>
      <c r="D622" s="108"/>
      <c r="E622" s="108"/>
    </row>
    <row r="623" s="118" customFormat="1" spans="1:5">
      <c r="A623" s="134" t="s">
        <v>478</v>
      </c>
      <c r="B623" s="132">
        <f>SUM(B624:B627)</f>
        <v>63</v>
      </c>
      <c r="C623" s="132">
        <f>SUM(C624:C627)</f>
        <v>63</v>
      </c>
      <c r="D623" s="149">
        <f>C623/B623</f>
        <v>1</v>
      </c>
      <c r="E623" s="134"/>
    </row>
    <row r="624" s="118" customFormat="1" spans="1:5">
      <c r="A624" s="108" t="s">
        <v>479</v>
      </c>
      <c r="B624" s="135"/>
      <c r="C624" s="135"/>
      <c r="D624" s="108"/>
      <c r="E624" s="108"/>
    </row>
    <row r="625" s="118" customFormat="1" spans="1:5">
      <c r="A625" s="108" t="s">
        <v>480</v>
      </c>
      <c r="B625" s="135"/>
      <c r="C625" s="135"/>
      <c r="D625" s="108"/>
      <c r="E625" s="108"/>
    </row>
    <row r="626" s="118" customFormat="1" spans="1:5">
      <c r="A626" s="108" t="s">
        <v>481</v>
      </c>
      <c r="B626" s="135"/>
      <c r="C626" s="135"/>
      <c r="D626" s="108"/>
      <c r="E626" s="108"/>
    </row>
    <row r="627" s="118" customFormat="1" spans="1:5">
      <c r="A627" s="108" t="s">
        <v>482</v>
      </c>
      <c r="B627" s="135">
        <v>63</v>
      </c>
      <c r="C627" s="135">
        <v>63</v>
      </c>
      <c r="D627" s="133">
        <f t="shared" ref="D627:D629" si="37">C627/B627*100%</f>
        <v>1</v>
      </c>
      <c r="E627" s="108"/>
    </row>
    <row r="628" s="118" customFormat="1" spans="1:5">
      <c r="A628" s="153" t="s">
        <v>483</v>
      </c>
      <c r="B628" s="132">
        <f>SUM(B629:B635)</f>
        <v>193</v>
      </c>
      <c r="C628" s="132">
        <f>SUM(C629:C635)</f>
        <v>112</v>
      </c>
      <c r="D628" s="136">
        <f t="shared" si="37"/>
        <v>0.580310880829015</v>
      </c>
      <c r="E628" s="134"/>
    </row>
    <row r="629" s="118" customFormat="1" spans="1:5">
      <c r="A629" s="108" t="s">
        <v>42</v>
      </c>
      <c r="B629" s="135">
        <v>130</v>
      </c>
      <c r="C629" s="135">
        <v>97</v>
      </c>
      <c r="D629" s="133">
        <f t="shared" si="37"/>
        <v>0.746153846153846</v>
      </c>
      <c r="E629" s="152"/>
    </row>
    <row r="630" s="118" customFormat="1" spans="1:5">
      <c r="A630" s="108" t="s">
        <v>43</v>
      </c>
      <c r="B630" s="135"/>
      <c r="C630" s="135"/>
      <c r="D630" s="133"/>
      <c r="E630" s="108"/>
    </row>
    <row r="631" s="118" customFormat="1" spans="1:5">
      <c r="A631" s="108" t="s">
        <v>44</v>
      </c>
      <c r="B631" s="135"/>
      <c r="C631" s="135"/>
      <c r="D631" s="133"/>
      <c r="E631" s="108"/>
    </row>
    <row r="632" s="118" customFormat="1" spans="1:5">
      <c r="A632" s="108" t="s">
        <v>484</v>
      </c>
      <c r="B632" s="135">
        <v>15</v>
      </c>
      <c r="C632" s="135">
        <v>15</v>
      </c>
      <c r="D632" s="133">
        <f>C632/B632*100%</f>
        <v>1</v>
      </c>
      <c r="E632" s="108"/>
    </row>
    <row r="633" s="118" customFormat="1" spans="1:5">
      <c r="A633" s="108" t="s">
        <v>485</v>
      </c>
      <c r="B633" s="135"/>
      <c r="C633" s="135"/>
      <c r="D633" s="133"/>
      <c r="E633" s="108"/>
    </row>
    <row r="634" s="118" customFormat="1" spans="1:5">
      <c r="A634" s="108" t="s">
        <v>51</v>
      </c>
      <c r="B634" s="135"/>
      <c r="C634" s="135"/>
      <c r="D634" s="133"/>
      <c r="E634" s="108"/>
    </row>
    <row r="635" s="118" customFormat="1" spans="1:5">
      <c r="A635" s="108" t="s">
        <v>486</v>
      </c>
      <c r="B635" s="135">
        <v>48</v>
      </c>
      <c r="C635" s="135"/>
      <c r="D635" s="133">
        <f>C635/B635*100%</f>
        <v>0</v>
      </c>
      <c r="E635" s="108"/>
    </row>
    <row r="636" s="118" customFormat="1" spans="1:5">
      <c r="A636" s="134" t="s">
        <v>487</v>
      </c>
      <c r="B636" s="132">
        <f>SUM(B637:B638)</f>
        <v>0</v>
      </c>
      <c r="C636" s="132">
        <f>SUM(C637:C638)</f>
        <v>0</v>
      </c>
      <c r="D636" s="133">
        <v>0</v>
      </c>
      <c r="E636" s="134"/>
    </row>
    <row r="637" s="118" customFormat="1" spans="1:5">
      <c r="A637" s="108" t="s">
        <v>488</v>
      </c>
      <c r="B637" s="135"/>
      <c r="C637" s="135"/>
      <c r="D637" s="108"/>
      <c r="E637" s="108"/>
    </row>
    <row r="638" s="118" customFormat="1" spans="1:5">
      <c r="A638" s="108" t="s">
        <v>489</v>
      </c>
      <c r="B638" s="135"/>
      <c r="C638" s="135"/>
      <c r="D638" s="108"/>
      <c r="E638" s="108"/>
    </row>
    <row r="639" s="118" customFormat="1" spans="1:5">
      <c r="A639" s="134" t="s">
        <v>490</v>
      </c>
      <c r="B639" s="132">
        <v>607</v>
      </c>
      <c r="C639" s="132">
        <v>2000</v>
      </c>
      <c r="D639" s="132">
        <v>329.49</v>
      </c>
      <c r="E639" s="134"/>
    </row>
    <row r="640" s="118" customFormat="1" spans="1:5">
      <c r="A640" s="102" t="s">
        <v>491</v>
      </c>
      <c r="B640" s="129">
        <f>SUM(B641,B646,B660,B664,B676,B679,B683,B688,B692,B696,B699,B708,B710)</f>
        <v>8778</v>
      </c>
      <c r="C640" s="129">
        <f>SUM(C641,C646,C660,C664,C676,C679,C683,C688,C692,C696,C699,C708,C710)</f>
        <v>8406</v>
      </c>
      <c r="D640" s="154">
        <v>330.49</v>
      </c>
      <c r="E640" s="102"/>
    </row>
    <row r="641" s="118" customFormat="1" spans="1:5">
      <c r="A641" s="134" t="s">
        <v>492</v>
      </c>
      <c r="B641" s="132">
        <f>SUM(B642:B645)</f>
        <v>306</v>
      </c>
      <c r="C641" s="132">
        <f>SUM(C642:C645)</f>
        <v>298</v>
      </c>
      <c r="D641" s="132">
        <v>331.49</v>
      </c>
      <c r="E641" s="134"/>
    </row>
    <row r="642" s="118" customFormat="1" spans="1:5">
      <c r="A642" s="108" t="s">
        <v>42</v>
      </c>
      <c r="B642" s="135">
        <v>306</v>
      </c>
      <c r="C642" s="135">
        <v>298</v>
      </c>
      <c r="D642" s="133">
        <f t="shared" ref="D642:D648" si="38">C642/B642*100%</f>
        <v>0.973856209150327</v>
      </c>
      <c r="E642" s="108"/>
    </row>
    <row r="643" s="118" customFormat="1" spans="1:5">
      <c r="A643" s="108" t="s">
        <v>43</v>
      </c>
      <c r="B643" s="135"/>
      <c r="C643" s="135"/>
      <c r="D643" s="108"/>
      <c r="E643" s="108"/>
    </row>
    <row r="644" s="118" customFormat="1" spans="1:5">
      <c r="A644" s="108" t="s">
        <v>44</v>
      </c>
      <c r="B644" s="135"/>
      <c r="C644" s="135"/>
      <c r="D644" s="108"/>
      <c r="E644" s="108"/>
    </row>
    <row r="645" s="118" customFormat="1" spans="1:5">
      <c r="A645" s="108" t="s">
        <v>493</v>
      </c>
      <c r="B645" s="135"/>
      <c r="C645" s="135"/>
      <c r="D645" s="108"/>
      <c r="E645" s="108"/>
    </row>
    <row r="646" s="118" customFormat="1" spans="1:5">
      <c r="A646" s="134" t="s">
        <v>494</v>
      </c>
      <c r="B646" s="132">
        <f>SUM(B647:B659)</f>
        <v>2933</v>
      </c>
      <c r="C646" s="132">
        <f>SUM(C647:C659)</f>
        <v>2606</v>
      </c>
      <c r="D646" s="136">
        <f t="shared" si="38"/>
        <v>0.888510057961132</v>
      </c>
      <c r="E646" s="134"/>
    </row>
    <row r="647" s="118" customFormat="1" spans="1:5">
      <c r="A647" s="108" t="s">
        <v>495</v>
      </c>
      <c r="B647" s="135">
        <v>2245</v>
      </c>
      <c r="C647" s="135">
        <v>2144</v>
      </c>
      <c r="D647" s="133">
        <f t="shared" si="38"/>
        <v>0.955011135857461</v>
      </c>
      <c r="E647" s="108"/>
    </row>
    <row r="648" s="118" customFormat="1" spans="1:5">
      <c r="A648" s="108" t="s">
        <v>496</v>
      </c>
      <c r="B648" s="135">
        <v>396</v>
      </c>
      <c r="C648" s="135">
        <v>462</v>
      </c>
      <c r="D648" s="133">
        <f t="shared" si="38"/>
        <v>1.16666666666667</v>
      </c>
      <c r="E648" s="108"/>
    </row>
    <row r="649" s="118" customFormat="1" spans="1:5">
      <c r="A649" s="108" t="s">
        <v>497</v>
      </c>
      <c r="B649" s="135"/>
      <c r="C649" s="135"/>
      <c r="D649" s="133"/>
      <c r="E649" s="108"/>
    </row>
    <row r="650" s="118" customFormat="1" spans="1:5">
      <c r="A650" s="108" t="s">
        <v>498</v>
      </c>
      <c r="B650" s="155"/>
      <c r="C650" s="155"/>
      <c r="D650" s="133"/>
      <c r="E650" s="152"/>
    </row>
    <row r="651" s="118" customFormat="1" spans="1:5">
      <c r="A651" s="108" t="s">
        <v>499</v>
      </c>
      <c r="B651" s="155"/>
      <c r="C651" s="155"/>
      <c r="D651" s="133"/>
      <c r="E651" s="152"/>
    </row>
    <row r="652" s="118" customFormat="1" spans="1:5">
      <c r="A652" s="108" t="s">
        <v>500</v>
      </c>
      <c r="B652" s="155"/>
      <c r="C652" s="155"/>
      <c r="D652" s="133"/>
      <c r="E652" s="152"/>
    </row>
    <row r="653" s="118" customFormat="1" spans="1:5">
      <c r="A653" s="108" t="s">
        <v>501</v>
      </c>
      <c r="B653" s="135"/>
      <c r="C653" s="135"/>
      <c r="D653" s="133"/>
      <c r="E653" s="108"/>
    </row>
    <row r="654" s="118" customFormat="1" spans="1:5">
      <c r="A654" s="108" t="s">
        <v>502</v>
      </c>
      <c r="B654" s="135"/>
      <c r="C654" s="135"/>
      <c r="D654" s="133"/>
      <c r="E654" s="108"/>
    </row>
    <row r="655" s="118" customFormat="1" spans="1:5">
      <c r="A655" s="108" t="s">
        <v>503</v>
      </c>
      <c r="B655" s="135"/>
      <c r="C655" s="135"/>
      <c r="D655" s="133"/>
      <c r="E655" s="108"/>
    </row>
    <row r="656" s="118" customFormat="1" spans="1:5">
      <c r="A656" s="108" t="s">
        <v>504</v>
      </c>
      <c r="B656" s="135"/>
      <c r="C656" s="135"/>
      <c r="D656" s="133"/>
      <c r="E656" s="108"/>
    </row>
    <row r="657" s="118" customFormat="1" spans="1:5">
      <c r="A657" s="108" t="s">
        <v>505</v>
      </c>
      <c r="B657" s="135"/>
      <c r="C657" s="135"/>
      <c r="D657" s="133"/>
      <c r="E657" s="108"/>
    </row>
    <row r="658" s="118" customFormat="1" spans="1:5">
      <c r="A658" s="108" t="s">
        <v>506</v>
      </c>
      <c r="B658" s="135"/>
      <c r="C658" s="135"/>
      <c r="D658" s="133"/>
      <c r="E658" s="108"/>
    </row>
    <row r="659" s="118" customFormat="1" spans="1:5">
      <c r="A659" s="108" t="s">
        <v>507</v>
      </c>
      <c r="B659" s="135">
        <v>292</v>
      </c>
      <c r="C659" s="135"/>
      <c r="D659" s="133">
        <f t="shared" ref="D659:D667" si="39">C659/B659*100%</f>
        <v>0</v>
      </c>
      <c r="E659" s="108"/>
    </row>
    <row r="660" s="119" customFormat="1" spans="1:5">
      <c r="A660" s="134" t="s">
        <v>508</v>
      </c>
      <c r="B660" s="132">
        <f>SUM(B661:B663)</f>
        <v>1870</v>
      </c>
      <c r="C660" s="132">
        <f>SUM(C661:C663)</f>
        <v>1819</v>
      </c>
      <c r="D660" s="136">
        <f t="shared" si="39"/>
        <v>0.972727272727273</v>
      </c>
      <c r="E660" s="134"/>
    </row>
    <row r="661" s="118" customFormat="1" spans="1:5">
      <c r="A661" s="108" t="s">
        <v>509</v>
      </c>
      <c r="B661" s="135"/>
      <c r="C661" s="135"/>
      <c r="D661" s="133"/>
      <c r="E661" s="152"/>
    </row>
    <row r="662" s="118" customFormat="1" spans="1:5">
      <c r="A662" s="108" t="s">
        <v>510</v>
      </c>
      <c r="B662" s="135">
        <v>1702</v>
      </c>
      <c r="C662" s="135">
        <v>1780</v>
      </c>
      <c r="D662" s="133">
        <f t="shared" si="39"/>
        <v>1.04582843713279</v>
      </c>
      <c r="E662" s="152"/>
    </row>
    <row r="663" s="118" customFormat="1" spans="1:5">
      <c r="A663" s="108" t="s">
        <v>511</v>
      </c>
      <c r="B663" s="135">
        <v>168</v>
      </c>
      <c r="C663" s="135">
        <v>39</v>
      </c>
      <c r="D663" s="133">
        <f t="shared" si="39"/>
        <v>0.232142857142857</v>
      </c>
      <c r="E663" s="152"/>
    </row>
    <row r="664" s="119" customFormat="1" spans="1:5">
      <c r="A664" s="134" t="s">
        <v>512</v>
      </c>
      <c r="B664" s="132">
        <f>SUM(B665:B675)</f>
        <v>2892</v>
      </c>
      <c r="C664" s="132">
        <f>SUM(C665:C675)</f>
        <v>1265</v>
      </c>
      <c r="D664" s="136">
        <f t="shared" si="39"/>
        <v>0.437413554633472</v>
      </c>
      <c r="E664" s="134"/>
    </row>
    <row r="665" s="118" customFormat="1" spans="1:5">
      <c r="A665" s="108" t="s">
        <v>513</v>
      </c>
      <c r="B665" s="135">
        <v>472</v>
      </c>
      <c r="C665" s="135">
        <v>606</v>
      </c>
      <c r="D665" s="133">
        <f t="shared" si="39"/>
        <v>1.28389830508475</v>
      </c>
      <c r="E665" s="152"/>
    </row>
    <row r="666" s="118" customFormat="1" spans="1:5">
      <c r="A666" s="108" t="s">
        <v>514</v>
      </c>
      <c r="B666" s="135">
        <v>116</v>
      </c>
      <c r="C666" s="135">
        <v>129</v>
      </c>
      <c r="D666" s="133">
        <f t="shared" si="39"/>
        <v>1.11206896551724</v>
      </c>
      <c r="E666" s="152"/>
    </row>
    <row r="667" s="118" customFormat="1" spans="1:5">
      <c r="A667" s="108" t="s">
        <v>515</v>
      </c>
      <c r="B667" s="135">
        <v>1502</v>
      </c>
      <c r="C667" s="135">
        <v>380</v>
      </c>
      <c r="D667" s="133">
        <f t="shared" si="39"/>
        <v>0.252996005326232</v>
      </c>
      <c r="E667" s="152"/>
    </row>
    <row r="668" s="118" customFormat="1" spans="1:5">
      <c r="A668" s="108" t="s">
        <v>516</v>
      </c>
      <c r="B668" s="135"/>
      <c r="C668" s="135"/>
      <c r="D668" s="133"/>
      <c r="E668" s="152"/>
    </row>
    <row r="669" s="118" customFormat="1" spans="1:5">
      <c r="A669" s="108" t="s">
        <v>517</v>
      </c>
      <c r="B669" s="135"/>
      <c r="C669" s="135"/>
      <c r="D669" s="133"/>
      <c r="E669" s="108"/>
    </row>
    <row r="670" s="118" customFormat="1" spans="1:5">
      <c r="A670" s="108" t="s">
        <v>518</v>
      </c>
      <c r="B670" s="135"/>
      <c r="C670" s="135"/>
      <c r="D670" s="133"/>
      <c r="E670" s="108"/>
    </row>
    <row r="671" s="118" customFormat="1" spans="1:5">
      <c r="A671" s="108" t="s">
        <v>519</v>
      </c>
      <c r="B671" s="135"/>
      <c r="C671" s="135"/>
      <c r="D671" s="133"/>
      <c r="E671" s="108"/>
    </row>
    <row r="672" s="118" customFormat="1" spans="1:5">
      <c r="A672" s="108" t="s">
        <v>520</v>
      </c>
      <c r="B672" s="135">
        <v>579</v>
      </c>
      <c r="C672" s="135">
        <v>70</v>
      </c>
      <c r="D672" s="133">
        <f>C672/B672*100%</f>
        <v>0.120898100172712</v>
      </c>
      <c r="E672" s="108"/>
    </row>
    <row r="673" s="118" customFormat="1" spans="1:5">
      <c r="A673" s="108" t="s">
        <v>521</v>
      </c>
      <c r="B673" s="135">
        <v>223</v>
      </c>
      <c r="C673" s="135">
        <v>80</v>
      </c>
      <c r="D673" s="133">
        <f>C673/B673*100%</f>
        <v>0.358744394618834</v>
      </c>
      <c r="E673" s="108"/>
    </row>
    <row r="674" s="118" customFormat="1" spans="1:5">
      <c r="A674" s="108" t="s">
        <v>522</v>
      </c>
      <c r="B674" s="135"/>
      <c r="C674" s="135"/>
      <c r="D674" s="133"/>
      <c r="E674" s="108"/>
    </row>
    <row r="675" s="118" customFormat="1" spans="1:5">
      <c r="A675" s="108" t="s">
        <v>523</v>
      </c>
      <c r="B675" s="135"/>
      <c r="C675" s="135"/>
      <c r="D675" s="133"/>
      <c r="E675" s="108"/>
    </row>
    <row r="676" s="118" customFormat="1" spans="1:5">
      <c r="A676" s="134" t="s">
        <v>524</v>
      </c>
      <c r="B676" s="132">
        <f>SUM(B677:B678)</f>
        <v>0</v>
      </c>
      <c r="C676" s="132">
        <f>SUM(C677:C678)</f>
        <v>0</v>
      </c>
      <c r="D676" s="134"/>
      <c r="E676" s="134"/>
    </row>
    <row r="677" s="118" customFormat="1" spans="1:5">
      <c r="A677" s="108" t="s">
        <v>525</v>
      </c>
      <c r="B677" s="135"/>
      <c r="C677" s="135"/>
      <c r="D677" s="108"/>
      <c r="E677" s="108"/>
    </row>
    <row r="678" s="118" customFormat="1" spans="1:5">
      <c r="A678" s="108" t="s">
        <v>526</v>
      </c>
      <c r="B678" s="135"/>
      <c r="C678" s="135"/>
      <c r="D678" s="108"/>
      <c r="E678" s="108"/>
    </row>
    <row r="679" s="118" customFormat="1" spans="1:5">
      <c r="A679" s="134" t="s">
        <v>527</v>
      </c>
      <c r="B679" s="132">
        <f>SUM(B680:B682)</f>
        <v>637</v>
      </c>
      <c r="C679" s="132">
        <f>SUM(C680:C682)</f>
        <v>483</v>
      </c>
      <c r="D679" s="136">
        <f t="shared" ref="D679:D684" si="40">C679/B679*100%</f>
        <v>0.758241758241758</v>
      </c>
      <c r="E679" s="134"/>
    </row>
    <row r="680" s="118" customFormat="1" spans="1:5">
      <c r="A680" s="108" t="s">
        <v>528</v>
      </c>
      <c r="B680" s="135">
        <v>221</v>
      </c>
      <c r="C680" s="135">
        <v>242</v>
      </c>
      <c r="D680" s="133">
        <f t="shared" si="40"/>
        <v>1.09502262443439</v>
      </c>
      <c r="E680" s="108"/>
    </row>
    <row r="681" s="118" customFormat="1" spans="1:5">
      <c r="A681" s="108" t="s">
        <v>529</v>
      </c>
      <c r="B681" s="135">
        <v>28</v>
      </c>
      <c r="C681" s="135"/>
      <c r="D681" s="133">
        <f t="shared" si="40"/>
        <v>0</v>
      </c>
      <c r="E681" s="108"/>
    </row>
    <row r="682" s="118" customFormat="1" spans="1:5">
      <c r="A682" s="108" t="s">
        <v>530</v>
      </c>
      <c r="B682" s="135">
        <v>388</v>
      </c>
      <c r="C682" s="135">
        <v>241</v>
      </c>
      <c r="D682" s="133">
        <f t="shared" si="40"/>
        <v>0.621134020618557</v>
      </c>
      <c r="E682" s="108"/>
    </row>
    <row r="683" s="118" customFormat="1" spans="1:5">
      <c r="A683" s="134" t="s">
        <v>531</v>
      </c>
      <c r="B683" s="132">
        <f>SUM(B684:B687)</f>
        <v>1</v>
      </c>
      <c r="C683" s="132">
        <f>SUM(C684:C687)</f>
        <v>0</v>
      </c>
      <c r="D683" s="133">
        <f t="shared" si="40"/>
        <v>0</v>
      </c>
      <c r="E683" s="134"/>
    </row>
    <row r="684" s="118" customFormat="1" spans="1:5">
      <c r="A684" s="108" t="s">
        <v>532</v>
      </c>
      <c r="B684" s="135">
        <v>1</v>
      </c>
      <c r="C684" s="135">
        <v>0</v>
      </c>
      <c r="D684" s="133">
        <f t="shared" si="40"/>
        <v>0</v>
      </c>
      <c r="E684" s="108"/>
    </row>
    <row r="685" s="118" customFormat="1" spans="1:5">
      <c r="A685" s="108" t="s">
        <v>533</v>
      </c>
      <c r="B685" s="135"/>
      <c r="C685" s="135"/>
      <c r="D685" s="133"/>
      <c r="E685" s="108"/>
    </row>
    <row r="686" s="118" customFormat="1" spans="1:5">
      <c r="A686" s="108" t="s">
        <v>534</v>
      </c>
      <c r="B686" s="135"/>
      <c r="C686" s="135"/>
      <c r="D686" s="108"/>
      <c r="E686" s="108"/>
    </row>
    <row r="687" s="118" customFormat="1" spans="1:5">
      <c r="A687" s="108" t="s">
        <v>535</v>
      </c>
      <c r="B687" s="135"/>
      <c r="C687" s="135"/>
      <c r="D687" s="108"/>
      <c r="E687" s="108"/>
    </row>
    <row r="688" s="118" customFormat="1" spans="1:5">
      <c r="A688" s="134" t="s">
        <v>536</v>
      </c>
      <c r="B688" s="132">
        <f>SUM(B689:B691)</f>
        <v>4</v>
      </c>
      <c r="C688" s="132">
        <f>SUM(C689:C691)</f>
        <v>1485</v>
      </c>
      <c r="D688" s="133">
        <f t="shared" ref="D688:D693" si="41">C688/B688*100%</f>
        <v>371.25</v>
      </c>
      <c r="E688" s="134"/>
    </row>
    <row r="689" s="118" customFormat="1" spans="1:5">
      <c r="A689" s="108" t="s">
        <v>537</v>
      </c>
      <c r="B689" s="135"/>
      <c r="C689" s="135"/>
      <c r="D689" s="133"/>
      <c r="E689" s="108"/>
    </row>
    <row r="690" s="118" customFormat="1" spans="1:5">
      <c r="A690" s="156" t="s">
        <v>538</v>
      </c>
      <c r="B690" s="157">
        <v>4</v>
      </c>
      <c r="C690" s="157">
        <v>1305</v>
      </c>
      <c r="D690" s="133">
        <f t="shared" si="41"/>
        <v>326.25</v>
      </c>
      <c r="E690" s="156"/>
    </row>
    <row r="691" s="118" customFormat="1" spans="1:5">
      <c r="A691" s="108" t="s">
        <v>539</v>
      </c>
      <c r="B691" s="135"/>
      <c r="C691" s="135">
        <v>180</v>
      </c>
      <c r="D691" s="133"/>
      <c r="E691" s="108"/>
    </row>
    <row r="692" s="120" customFormat="1" spans="1:5">
      <c r="A692" s="158" t="s">
        <v>540</v>
      </c>
      <c r="B692" s="159">
        <f>SUM(B693:B695)</f>
        <v>79</v>
      </c>
      <c r="C692" s="159">
        <f>SUM(C693:C695)</f>
        <v>0</v>
      </c>
      <c r="D692" s="133">
        <f t="shared" si="41"/>
        <v>0</v>
      </c>
      <c r="E692" s="158"/>
    </row>
    <row r="693" s="93" customFormat="1" spans="1:5">
      <c r="A693" s="160" t="s">
        <v>541</v>
      </c>
      <c r="B693" s="161">
        <v>79</v>
      </c>
      <c r="C693" s="161">
        <v>0</v>
      </c>
      <c r="D693" s="133">
        <f t="shared" si="41"/>
        <v>0</v>
      </c>
      <c r="E693" s="160"/>
    </row>
    <row r="694" s="93" customFormat="1" spans="1:5">
      <c r="A694" s="162" t="s">
        <v>542</v>
      </c>
      <c r="B694" s="163"/>
      <c r="C694" s="163"/>
      <c r="D694" s="133"/>
      <c r="E694" s="162"/>
    </row>
    <row r="695" s="93" customFormat="1" spans="1:5">
      <c r="A695" s="160" t="s">
        <v>543</v>
      </c>
      <c r="B695" s="161"/>
      <c r="C695" s="161"/>
      <c r="D695" s="133"/>
      <c r="E695" s="160"/>
    </row>
    <row r="696" s="120" customFormat="1" spans="1:5">
      <c r="A696" s="158" t="s">
        <v>544</v>
      </c>
      <c r="B696" s="159">
        <f>SUM(B697:B698)</f>
        <v>15</v>
      </c>
      <c r="C696" s="159">
        <f>SUM(C697:C698)</f>
        <v>0</v>
      </c>
      <c r="D696" s="133">
        <f t="shared" ref="D696:D700" si="42">C696/B696*100%</f>
        <v>0</v>
      </c>
      <c r="E696" s="158"/>
    </row>
    <row r="697" s="93" customFormat="1" spans="1:5">
      <c r="A697" s="160" t="s">
        <v>545</v>
      </c>
      <c r="B697" s="161">
        <v>15</v>
      </c>
      <c r="C697" s="161">
        <v>0</v>
      </c>
      <c r="D697" s="133">
        <f t="shared" si="42"/>
        <v>0</v>
      </c>
      <c r="E697" s="160"/>
    </row>
    <row r="698" s="93" customFormat="1" spans="1:5">
      <c r="A698" s="160" t="s">
        <v>546</v>
      </c>
      <c r="B698" s="161"/>
      <c r="C698" s="161"/>
      <c r="D698" s="160"/>
      <c r="E698" s="160"/>
    </row>
    <row r="699" s="120" customFormat="1" spans="1:5">
      <c r="A699" s="158" t="s">
        <v>547</v>
      </c>
      <c r="B699" s="159">
        <f>SUM(B700:B707)</f>
        <v>36</v>
      </c>
      <c r="C699" s="159">
        <f>SUM(C700:C707)</f>
        <v>60</v>
      </c>
      <c r="D699" s="133">
        <f t="shared" si="42"/>
        <v>1.66666666666667</v>
      </c>
      <c r="E699" s="158"/>
    </row>
    <row r="700" s="93" customFormat="1" spans="1:5">
      <c r="A700" s="160" t="s">
        <v>42</v>
      </c>
      <c r="B700" s="161">
        <v>36</v>
      </c>
      <c r="C700" s="161">
        <v>60</v>
      </c>
      <c r="D700" s="133">
        <f t="shared" si="42"/>
        <v>1.66666666666667</v>
      </c>
      <c r="E700" s="160"/>
    </row>
    <row r="701" s="93" customFormat="1" spans="1:5">
      <c r="A701" s="160" t="s">
        <v>43</v>
      </c>
      <c r="B701" s="161"/>
      <c r="C701" s="161"/>
      <c r="D701" s="133"/>
      <c r="E701" s="160"/>
    </row>
    <row r="702" s="93" customFormat="1" spans="1:5">
      <c r="A702" s="160" t="s">
        <v>44</v>
      </c>
      <c r="B702" s="161"/>
      <c r="C702" s="161"/>
      <c r="D702" s="133"/>
      <c r="E702" s="160"/>
    </row>
    <row r="703" s="93" customFormat="1" spans="1:5">
      <c r="A703" s="160" t="s">
        <v>83</v>
      </c>
      <c r="B703" s="161"/>
      <c r="C703" s="161"/>
      <c r="D703" s="133"/>
      <c r="E703" s="160"/>
    </row>
    <row r="704" s="93" customFormat="1" spans="1:5">
      <c r="A704" s="160" t="s">
        <v>548</v>
      </c>
      <c r="B704" s="161"/>
      <c r="C704" s="161"/>
      <c r="D704" s="133"/>
      <c r="E704" s="160"/>
    </row>
    <row r="705" s="93" customFormat="1" spans="1:5">
      <c r="A705" s="160" t="s">
        <v>549</v>
      </c>
      <c r="B705" s="161"/>
      <c r="C705" s="161"/>
      <c r="D705" s="133"/>
      <c r="E705" s="160"/>
    </row>
    <row r="706" s="93" customFormat="1" spans="1:5">
      <c r="A706" s="160" t="s">
        <v>51</v>
      </c>
      <c r="B706" s="161"/>
      <c r="C706" s="161"/>
      <c r="D706" s="133"/>
      <c r="E706" s="160"/>
    </row>
    <row r="707" s="93" customFormat="1" spans="1:5">
      <c r="A707" s="160" t="s">
        <v>550</v>
      </c>
      <c r="B707" s="161"/>
      <c r="C707" s="161"/>
      <c r="D707" s="133"/>
      <c r="E707" s="160"/>
    </row>
    <row r="708" s="120" customFormat="1" spans="1:5">
      <c r="A708" s="158" t="s">
        <v>551</v>
      </c>
      <c r="B708" s="159">
        <f>B709</f>
        <v>5</v>
      </c>
      <c r="C708" s="159">
        <f>C709</f>
        <v>0</v>
      </c>
      <c r="D708" s="133">
        <f t="shared" ref="D708:D714" si="43">C708/B708*100%</f>
        <v>0</v>
      </c>
      <c r="E708" s="158"/>
    </row>
    <row r="709" s="93" customFormat="1" spans="1:5">
      <c r="A709" s="160" t="s">
        <v>552</v>
      </c>
      <c r="B709" s="161">
        <v>5</v>
      </c>
      <c r="C709" s="161">
        <v>0</v>
      </c>
      <c r="D709" s="133">
        <f t="shared" si="43"/>
        <v>0</v>
      </c>
      <c r="E709" s="160"/>
    </row>
    <row r="710" s="120" customFormat="1" spans="1:5">
      <c r="A710" s="158" t="s">
        <v>553</v>
      </c>
      <c r="B710" s="159">
        <f>B711</f>
        <v>0</v>
      </c>
      <c r="C710" s="159">
        <f>C711</f>
        <v>390</v>
      </c>
      <c r="D710" s="133">
        <v>0</v>
      </c>
      <c r="E710" s="158"/>
    </row>
    <row r="711" s="118" customFormat="1" spans="1:5">
      <c r="A711" s="164" t="s">
        <v>554</v>
      </c>
      <c r="B711" s="165"/>
      <c r="C711" s="165">
        <v>390</v>
      </c>
      <c r="D711" s="133">
        <v>0</v>
      </c>
      <c r="E711" s="107"/>
    </row>
    <row r="712" s="118" customFormat="1" spans="1:5">
      <c r="A712" s="113" t="s">
        <v>555</v>
      </c>
      <c r="B712" s="129">
        <f>SUM(B713,B723,B727,B735,B740,B747,B753,B756,B759:B761,B767:B769,B784)</f>
        <v>11075</v>
      </c>
      <c r="C712" s="129">
        <f>SUM(C713,C723,C727,C735,C740,C747,C753,C756,C759:C761,C767:C769,C784)</f>
        <v>1456</v>
      </c>
      <c r="D712" s="148">
        <f t="shared" si="43"/>
        <v>0.131467268623025</v>
      </c>
      <c r="E712" s="102"/>
    </row>
    <row r="713" s="118" customFormat="1" spans="1:5">
      <c r="A713" s="166" t="s">
        <v>556</v>
      </c>
      <c r="B713" s="132">
        <f>SUM(B714:B722)</f>
        <v>287</v>
      </c>
      <c r="C713" s="132">
        <f>SUM(C714:C722)</f>
        <v>307</v>
      </c>
      <c r="D713" s="136">
        <f t="shared" si="43"/>
        <v>1.06968641114983</v>
      </c>
      <c r="E713" s="134"/>
    </row>
    <row r="714" s="118" customFormat="1" spans="1:5">
      <c r="A714" s="112" t="s">
        <v>42</v>
      </c>
      <c r="B714" s="135">
        <v>287</v>
      </c>
      <c r="C714" s="135">
        <v>307</v>
      </c>
      <c r="D714" s="133">
        <f t="shared" si="43"/>
        <v>1.06968641114983</v>
      </c>
      <c r="E714" s="108"/>
    </row>
    <row r="715" s="118" customFormat="1" spans="1:5">
      <c r="A715" s="112" t="s">
        <v>43</v>
      </c>
      <c r="B715" s="135"/>
      <c r="C715" s="135"/>
      <c r="D715" s="133"/>
      <c r="E715" s="108"/>
    </row>
    <row r="716" s="118" customFormat="1" spans="1:5">
      <c r="A716" s="112" t="s">
        <v>44</v>
      </c>
      <c r="B716" s="135"/>
      <c r="C716" s="135"/>
      <c r="D716" s="133"/>
      <c r="E716" s="108"/>
    </row>
    <row r="717" s="118" customFormat="1" spans="1:5">
      <c r="A717" s="112" t="s">
        <v>557</v>
      </c>
      <c r="B717" s="135"/>
      <c r="C717" s="135"/>
      <c r="D717" s="133"/>
      <c r="E717" s="108"/>
    </row>
    <row r="718" s="118" customFormat="1" spans="1:5">
      <c r="A718" s="112" t="s">
        <v>558</v>
      </c>
      <c r="B718" s="135"/>
      <c r="C718" s="135"/>
      <c r="D718" s="133"/>
      <c r="E718" s="108"/>
    </row>
    <row r="719" s="118" customFormat="1" spans="1:5">
      <c r="A719" s="112" t="s">
        <v>559</v>
      </c>
      <c r="B719" s="135"/>
      <c r="C719" s="135"/>
      <c r="D719" s="133"/>
      <c r="E719" s="108"/>
    </row>
    <row r="720" s="118" customFormat="1" spans="1:5">
      <c r="A720" s="112" t="s">
        <v>560</v>
      </c>
      <c r="B720" s="135"/>
      <c r="C720" s="135"/>
      <c r="D720" s="133"/>
      <c r="E720" s="108"/>
    </row>
    <row r="721" s="118" customFormat="1" spans="1:5">
      <c r="A721" s="112" t="s">
        <v>561</v>
      </c>
      <c r="B721" s="135"/>
      <c r="C721" s="135"/>
      <c r="D721" s="133"/>
      <c r="E721" s="108"/>
    </row>
    <row r="722" s="118" customFormat="1" spans="1:5">
      <c r="A722" s="112" t="s">
        <v>562</v>
      </c>
      <c r="B722" s="135"/>
      <c r="C722" s="135"/>
      <c r="D722" s="133"/>
      <c r="E722" s="108"/>
    </row>
    <row r="723" s="119" customFormat="1" spans="1:5">
      <c r="A723" s="166" t="s">
        <v>563</v>
      </c>
      <c r="B723" s="132">
        <f>SUM(B724:B726)</f>
        <v>0</v>
      </c>
      <c r="C723" s="132">
        <f>SUM(C724:C726)</f>
        <v>0</v>
      </c>
      <c r="D723" s="134"/>
      <c r="E723" s="134"/>
    </row>
    <row r="724" s="118" customFormat="1" spans="1:5">
      <c r="A724" s="112" t="s">
        <v>564</v>
      </c>
      <c r="B724" s="155"/>
      <c r="C724" s="155"/>
      <c r="D724" s="152"/>
      <c r="E724" s="152"/>
    </row>
    <row r="725" s="118" customFormat="1" spans="1:5">
      <c r="A725" s="112" t="s">
        <v>565</v>
      </c>
      <c r="B725" s="155"/>
      <c r="C725" s="155"/>
      <c r="D725" s="152"/>
      <c r="E725" s="152"/>
    </row>
    <row r="726" s="118" customFormat="1" spans="1:5">
      <c r="A726" s="112" t="s">
        <v>566</v>
      </c>
      <c r="B726" s="155"/>
      <c r="C726" s="155"/>
      <c r="D726" s="152"/>
      <c r="E726" s="152"/>
    </row>
    <row r="727" s="118" customFormat="1" spans="1:5">
      <c r="A727" s="166" t="s">
        <v>567</v>
      </c>
      <c r="B727" s="132">
        <f>SUM(B728:B734)</f>
        <v>282</v>
      </c>
      <c r="C727" s="132">
        <f>SUM(C728:C734)</f>
        <v>0</v>
      </c>
      <c r="D727" s="136">
        <f t="shared" ref="D727:D729" si="44">C727/B727*100%</f>
        <v>0</v>
      </c>
      <c r="E727" s="134"/>
    </row>
    <row r="728" s="118" customFormat="1" spans="1:5">
      <c r="A728" s="112" t="s">
        <v>568</v>
      </c>
      <c r="B728" s="135">
        <v>52</v>
      </c>
      <c r="C728" s="135">
        <v>0</v>
      </c>
      <c r="D728" s="133">
        <f t="shared" si="44"/>
        <v>0</v>
      </c>
      <c r="E728" s="152"/>
    </row>
    <row r="729" s="118" customFormat="1" spans="1:5">
      <c r="A729" s="112" t="s">
        <v>569</v>
      </c>
      <c r="B729" s="135">
        <v>220</v>
      </c>
      <c r="C729" s="135">
        <v>0</v>
      </c>
      <c r="D729" s="133">
        <f t="shared" si="44"/>
        <v>0</v>
      </c>
      <c r="E729" s="152"/>
    </row>
    <row r="730" s="118" customFormat="1" spans="1:5">
      <c r="A730" s="112" t="s">
        <v>570</v>
      </c>
      <c r="B730" s="135"/>
      <c r="C730" s="135"/>
      <c r="D730" s="133"/>
      <c r="E730" s="152"/>
    </row>
    <row r="731" s="118" customFormat="1" spans="1:5">
      <c r="A731" s="112" t="s">
        <v>571</v>
      </c>
      <c r="B731" s="135"/>
      <c r="C731" s="135"/>
      <c r="D731" s="133"/>
      <c r="E731" s="152"/>
    </row>
    <row r="732" s="118" customFormat="1" spans="1:5">
      <c r="A732" s="112" t="s">
        <v>572</v>
      </c>
      <c r="B732" s="135"/>
      <c r="C732" s="135"/>
      <c r="D732" s="133"/>
      <c r="E732" s="152"/>
    </row>
    <row r="733" s="118" customFormat="1" spans="1:5">
      <c r="A733" s="112" t="s">
        <v>573</v>
      </c>
      <c r="B733" s="135"/>
      <c r="C733" s="135"/>
      <c r="D733" s="133"/>
      <c r="E733" s="152"/>
    </row>
    <row r="734" s="118" customFormat="1" spans="1:5">
      <c r="A734" s="112" t="s">
        <v>574</v>
      </c>
      <c r="B734" s="135">
        <v>10</v>
      </c>
      <c r="C734" s="135">
        <v>0</v>
      </c>
      <c r="D734" s="133">
        <f t="shared" ref="D734:D737" si="45">C734/B734*100%</f>
        <v>0</v>
      </c>
      <c r="E734" s="152"/>
    </row>
    <row r="735" s="118" customFormat="1" spans="1:5">
      <c r="A735" s="166" t="s">
        <v>575</v>
      </c>
      <c r="B735" s="132">
        <f>SUM(B736:B739)</f>
        <v>59</v>
      </c>
      <c r="C735" s="132">
        <f>SUM(C736:C739)</f>
        <v>0</v>
      </c>
      <c r="D735" s="133">
        <f t="shared" si="45"/>
        <v>0</v>
      </c>
      <c r="E735" s="151"/>
    </row>
    <row r="736" s="118" customFormat="1" spans="1:5">
      <c r="A736" s="112" t="s">
        <v>576</v>
      </c>
      <c r="B736" s="135"/>
      <c r="C736" s="135"/>
      <c r="D736" s="152"/>
      <c r="E736" s="152"/>
    </row>
    <row r="737" s="118" customFormat="1" spans="1:5">
      <c r="A737" s="112" t="s">
        <v>577</v>
      </c>
      <c r="B737" s="135">
        <v>59</v>
      </c>
      <c r="C737" s="135">
        <v>0</v>
      </c>
      <c r="D737" s="133">
        <f t="shared" si="45"/>
        <v>0</v>
      </c>
      <c r="E737" s="152"/>
    </row>
    <row r="738" s="118" customFormat="1" spans="1:5">
      <c r="A738" s="112" t="s">
        <v>578</v>
      </c>
      <c r="B738" s="155"/>
      <c r="C738" s="155"/>
      <c r="D738" s="152"/>
      <c r="E738" s="152"/>
    </row>
    <row r="739" s="118" customFormat="1" spans="1:5">
      <c r="A739" s="112" t="s">
        <v>579</v>
      </c>
      <c r="B739" s="155"/>
      <c r="C739" s="155"/>
      <c r="D739" s="152"/>
      <c r="E739" s="152"/>
    </row>
    <row r="740" s="118" customFormat="1" spans="1:5">
      <c r="A740" s="166" t="s">
        <v>580</v>
      </c>
      <c r="B740" s="132">
        <f>SUM(B741:B746)</f>
        <v>0</v>
      </c>
      <c r="C740" s="132">
        <f>SUM(C741:C746)</f>
        <v>0</v>
      </c>
      <c r="D740" s="134"/>
      <c r="E740" s="134"/>
    </row>
    <row r="741" s="118" customFormat="1" spans="1:5">
      <c r="A741" s="112" t="s">
        <v>581</v>
      </c>
      <c r="B741" s="135"/>
      <c r="C741" s="135"/>
      <c r="D741" s="108"/>
      <c r="E741" s="108"/>
    </row>
    <row r="742" s="118" customFormat="1" spans="1:5">
      <c r="A742" s="112" t="s">
        <v>582</v>
      </c>
      <c r="B742" s="135"/>
      <c r="C742" s="135"/>
      <c r="D742" s="108"/>
      <c r="E742" s="108"/>
    </row>
    <row r="743" s="118" customFormat="1" spans="1:5">
      <c r="A743" s="112" t="s">
        <v>583</v>
      </c>
      <c r="B743" s="135"/>
      <c r="C743" s="135"/>
      <c r="D743" s="108"/>
      <c r="E743" s="108"/>
    </row>
    <row r="744" s="118" customFormat="1" spans="1:5">
      <c r="A744" s="112" t="s">
        <v>584</v>
      </c>
      <c r="B744" s="135"/>
      <c r="C744" s="135"/>
      <c r="D744" s="108"/>
      <c r="E744" s="108"/>
    </row>
    <row r="745" s="118" customFormat="1" spans="1:5">
      <c r="A745" s="112" t="s">
        <v>585</v>
      </c>
      <c r="B745" s="135"/>
      <c r="C745" s="135"/>
      <c r="D745" s="108"/>
      <c r="E745" s="108"/>
    </row>
    <row r="746" s="118" customFormat="1" spans="1:5">
      <c r="A746" s="112" t="s">
        <v>586</v>
      </c>
      <c r="B746" s="135"/>
      <c r="C746" s="135"/>
      <c r="D746" s="108"/>
      <c r="E746" s="108"/>
    </row>
    <row r="747" s="118" customFormat="1" spans="1:5">
      <c r="A747" s="166" t="s">
        <v>587</v>
      </c>
      <c r="B747" s="132">
        <f>SUM(B748:B752)</f>
        <v>8575</v>
      </c>
      <c r="C747" s="132">
        <f>SUM(C748:C752)</f>
        <v>0</v>
      </c>
      <c r="D747" s="136">
        <f t="shared" ref="D747:D752" si="46">C747/B747*100%</f>
        <v>0</v>
      </c>
      <c r="E747" s="134"/>
    </row>
    <row r="748" s="118" customFormat="1" spans="1:5">
      <c r="A748" s="112" t="s">
        <v>588</v>
      </c>
      <c r="B748" s="135"/>
      <c r="C748" s="135"/>
      <c r="D748" s="133"/>
      <c r="E748" s="108"/>
    </row>
    <row r="749" s="118" customFormat="1" spans="1:5">
      <c r="A749" s="112" t="s">
        <v>589</v>
      </c>
      <c r="B749" s="135"/>
      <c r="C749" s="135"/>
      <c r="D749" s="133"/>
      <c r="E749" s="108"/>
    </row>
    <row r="750" s="118" customFormat="1" spans="1:5">
      <c r="A750" s="112" t="s">
        <v>590</v>
      </c>
      <c r="B750" s="135"/>
      <c r="C750" s="135"/>
      <c r="D750" s="133"/>
      <c r="E750" s="108"/>
    </row>
    <row r="751" s="118" customFormat="1" spans="1:5">
      <c r="A751" s="112" t="s">
        <v>591</v>
      </c>
      <c r="B751" s="135">
        <v>4619</v>
      </c>
      <c r="C751" s="135">
        <v>0</v>
      </c>
      <c r="D751" s="133">
        <f t="shared" si="46"/>
        <v>0</v>
      </c>
      <c r="E751" s="108"/>
    </row>
    <row r="752" s="118" customFormat="1" spans="1:5">
      <c r="A752" s="112" t="s">
        <v>592</v>
      </c>
      <c r="B752" s="135">
        <v>3956</v>
      </c>
      <c r="C752" s="135">
        <v>0</v>
      </c>
      <c r="D752" s="133">
        <f t="shared" si="46"/>
        <v>0</v>
      </c>
      <c r="E752" s="108"/>
    </row>
    <row r="753" s="118" customFormat="1" spans="1:5">
      <c r="A753" s="166" t="s">
        <v>593</v>
      </c>
      <c r="B753" s="132">
        <f>SUM(B754:B755)</f>
        <v>0</v>
      </c>
      <c r="C753" s="132">
        <f>SUM(C754:C755)</f>
        <v>0</v>
      </c>
      <c r="D753" s="133">
        <v>0</v>
      </c>
      <c r="E753" s="134"/>
    </row>
    <row r="754" s="118" customFormat="1" spans="1:5">
      <c r="A754" s="112" t="s">
        <v>594</v>
      </c>
      <c r="B754" s="135"/>
      <c r="C754" s="135"/>
      <c r="D754" s="108"/>
      <c r="E754" s="108"/>
    </row>
    <row r="755" s="118" customFormat="1" spans="1:5">
      <c r="A755" s="112" t="s">
        <v>595</v>
      </c>
      <c r="B755" s="135"/>
      <c r="C755" s="135"/>
      <c r="D755" s="108"/>
      <c r="E755" s="108"/>
    </row>
    <row r="756" s="118" customFormat="1" spans="1:5">
      <c r="A756" s="166" t="s">
        <v>596</v>
      </c>
      <c r="B756" s="132">
        <f>SUM(B757:B758)</f>
        <v>726</v>
      </c>
      <c r="C756" s="132">
        <f>SUM(C757:C758)</f>
        <v>0</v>
      </c>
      <c r="D756" s="133">
        <f t="shared" ref="D756:D762" si="47">C756/B756*100%</f>
        <v>0</v>
      </c>
      <c r="E756" s="134"/>
    </row>
    <row r="757" s="118" customFormat="1" spans="1:5">
      <c r="A757" s="112" t="s">
        <v>597</v>
      </c>
      <c r="B757" s="135">
        <v>726</v>
      </c>
      <c r="C757" s="135">
        <v>0</v>
      </c>
      <c r="D757" s="133">
        <f t="shared" si="47"/>
        <v>0</v>
      </c>
      <c r="E757" s="108"/>
    </row>
    <row r="758" s="118" customFormat="1" spans="1:5">
      <c r="A758" s="112" t="s">
        <v>598</v>
      </c>
      <c r="B758" s="135"/>
      <c r="C758" s="135"/>
      <c r="D758" s="108"/>
      <c r="E758" s="108"/>
    </row>
    <row r="759" s="118" customFormat="1" spans="1:5">
      <c r="A759" s="166" t="s">
        <v>599</v>
      </c>
      <c r="B759" s="132"/>
      <c r="C759" s="132"/>
      <c r="D759" s="134"/>
      <c r="E759" s="134"/>
    </row>
    <row r="760" s="118" customFormat="1" spans="1:5">
      <c r="A760" s="166" t="s">
        <v>600</v>
      </c>
      <c r="B760" s="132">
        <v>70</v>
      </c>
      <c r="C760" s="132">
        <v>0</v>
      </c>
      <c r="D760" s="133">
        <f t="shared" si="47"/>
        <v>0</v>
      </c>
      <c r="E760" s="134"/>
    </row>
    <row r="761" s="118" customFormat="1" spans="1:5">
      <c r="A761" s="166" t="s">
        <v>601</v>
      </c>
      <c r="B761" s="132">
        <f>SUM(B762:B766)</f>
        <v>952</v>
      </c>
      <c r="C761" s="132">
        <f>SUM(C762:C766)</f>
        <v>1149</v>
      </c>
      <c r="D761" s="133">
        <f t="shared" si="47"/>
        <v>1.20693277310924</v>
      </c>
      <c r="E761" s="134"/>
    </row>
    <row r="762" s="118" customFormat="1" spans="1:5">
      <c r="A762" s="112" t="s">
        <v>602</v>
      </c>
      <c r="B762" s="135">
        <v>51</v>
      </c>
      <c r="C762" s="135">
        <v>0</v>
      </c>
      <c r="D762" s="133">
        <f t="shared" si="47"/>
        <v>0</v>
      </c>
      <c r="E762" s="108"/>
    </row>
    <row r="763" s="118" customFormat="1" spans="1:5">
      <c r="A763" s="112" t="s">
        <v>603</v>
      </c>
      <c r="B763" s="135"/>
      <c r="C763" s="135"/>
      <c r="D763" s="133"/>
      <c r="E763" s="108"/>
    </row>
    <row r="764" s="118" customFormat="1" spans="1:5">
      <c r="A764" s="112" t="s">
        <v>604</v>
      </c>
      <c r="B764" s="135"/>
      <c r="C764" s="135"/>
      <c r="D764" s="133"/>
      <c r="E764" s="108"/>
    </row>
    <row r="765" s="118" customFormat="1" spans="1:5">
      <c r="A765" s="112" t="s">
        <v>605</v>
      </c>
      <c r="B765" s="135"/>
      <c r="C765" s="135"/>
      <c r="D765" s="133"/>
      <c r="E765" s="108"/>
    </row>
    <row r="766" s="118" customFormat="1" spans="1:5">
      <c r="A766" s="112" t="s">
        <v>606</v>
      </c>
      <c r="B766" s="135">
        <v>901</v>
      </c>
      <c r="C766" s="135">
        <v>1149</v>
      </c>
      <c r="D766" s="133">
        <f>C766/B766*100%</f>
        <v>1.27524972253052</v>
      </c>
      <c r="E766" s="108"/>
    </row>
    <row r="767" s="118" customFormat="1" spans="1:5">
      <c r="A767" s="166" t="s">
        <v>607</v>
      </c>
      <c r="B767" s="132">
        <v>124</v>
      </c>
      <c r="C767" s="132">
        <v>0</v>
      </c>
      <c r="D767" s="136">
        <f>C767/B767*100%</f>
        <v>0</v>
      </c>
      <c r="E767" s="134"/>
    </row>
    <row r="768" s="118" customFormat="1" spans="1:5">
      <c r="A768" s="166" t="s">
        <v>608</v>
      </c>
      <c r="B768" s="132"/>
      <c r="C768" s="132"/>
      <c r="D768" s="136"/>
      <c r="E768" s="134"/>
    </row>
    <row r="769" s="118" customFormat="1" spans="1:5">
      <c r="A769" s="166" t="s">
        <v>609</v>
      </c>
      <c r="B769" s="132">
        <f>SUM(B770:B783)</f>
        <v>0</v>
      </c>
      <c r="C769" s="132">
        <f>SUM(C770:C783)</f>
        <v>0</v>
      </c>
      <c r="D769" s="136">
        <v>0</v>
      </c>
      <c r="E769" s="134"/>
    </row>
    <row r="770" s="118" customFormat="1" spans="1:5">
      <c r="A770" s="112" t="s">
        <v>42</v>
      </c>
      <c r="B770" s="135"/>
      <c r="C770" s="135"/>
      <c r="D770" s="108"/>
      <c r="E770" s="108"/>
    </row>
    <row r="771" s="118" customFormat="1" spans="1:5">
      <c r="A771" s="112" t="s">
        <v>43</v>
      </c>
      <c r="B771" s="135"/>
      <c r="C771" s="135"/>
      <c r="D771" s="108"/>
      <c r="E771" s="108"/>
    </row>
    <row r="772" s="118" customFormat="1" spans="1:5">
      <c r="A772" s="112" t="s">
        <v>44</v>
      </c>
      <c r="B772" s="135"/>
      <c r="C772" s="135"/>
      <c r="D772" s="108"/>
      <c r="E772" s="108"/>
    </row>
    <row r="773" s="118" customFormat="1" spans="1:5">
      <c r="A773" s="112" t="s">
        <v>610</v>
      </c>
      <c r="B773" s="135"/>
      <c r="C773" s="135"/>
      <c r="D773" s="108"/>
      <c r="E773" s="108"/>
    </row>
    <row r="774" s="118" customFormat="1" spans="1:5">
      <c r="A774" s="112" t="s">
        <v>611</v>
      </c>
      <c r="B774" s="135"/>
      <c r="C774" s="135"/>
      <c r="D774" s="108"/>
      <c r="E774" s="108"/>
    </row>
    <row r="775" s="118" customFormat="1" spans="1:5">
      <c r="A775" s="112" t="s">
        <v>612</v>
      </c>
      <c r="B775" s="135"/>
      <c r="C775" s="135"/>
      <c r="D775" s="108"/>
      <c r="E775" s="108"/>
    </row>
    <row r="776" s="118" customFormat="1" spans="1:5">
      <c r="A776" s="112" t="s">
        <v>613</v>
      </c>
      <c r="B776" s="135"/>
      <c r="C776" s="135"/>
      <c r="D776" s="108"/>
      <c r="E776" s="108"/>
    </row>
    <row r="777" s="118" customFormat="1" spans="1:5">
      <c r="A777" s="112" t="s">
        <v>614</v>
      </c>
      <c r="B777" s="135"/>
      <c r="C777" s="135"/>
      <c r="D777" s="108"/>
      <c r="E777" s="108"/>
    </row>
    <row r="778" s="118" customFormat="1" spans="1:5">
      <c r="A778" s="112" t="s">
        <v>615</v>
      </c>
      <c r="B778" s="135"/>
      <c r="C778" s="135"/>
      <c r="D778" s="108"/>
      <c r="E778" s="108"/>
    </row>
    <row r="779" s="118" customFormat="1" spans="1:5">
      <c r="A779" s="112" t="s">
        <v>616</v>
      </c>
      <c r="B779" s="135"/>
      <c r="C779" s="135"/>
      <c r="D779" s="108"/>
      <c r="E779" s="108"/>
    </row>
    <row r="780" s="118" customFormat="1" spans="1:5">
      <c r="A780" s="112" t="s">
        <v>83</v>
      </c>
      <c r="B780" s="135"/>
      <c r="C780" s="135"/>
      <c r="D780" s="108"/>
      <c r="E780" s="108"/>
    </row>
    <row r="781" s="118" customFormat="1" spans="1:5">
      <c r="A781" s="112" t="s">
        <v>617</v>
      </c>
      <c r="B781" s="135"/>
      <c r="C781" s="135"/>
      <c r="D781" s="108"/>
      <c r="E781" s="108"/>
    </row>
    <row r="782" s="118" customFormat="1" spans="1:5">
      <c r="A782" s="112" t="s">
        <v>51</v>
      </c>
      <c r="B782" s="135"/>
      <c r="C782" s="135"/>
      <c r="D782" s="108"/>
      <c r="E782" s="108"/>
    </row>
    <row r="783" s="118" customFormat="1" spans="1:5">
      <c r="A783" s="112" t="s">
        <v>618</v>
      </c>
      <c r="B783" s="132"/>
      <c r="C783" s="132"/>
      <c r="D783" s="134"/>
      <c r="E783" s="134"/>
    </row>
    <row r="784" s="118" customFormat="1" spans="1:5">
      <c r="A784" s="166" t="s">
        <v>619</v>
      </c>
      <c r="B784" s="132"/>
      <c r="C784" s="132"/>
      <c r="D784" s="134"/>
      <c r="E784" s="134"/>
    </row>
    <row r="785" s="118" customFormat="1" spans="1:5">
      <c r="A785" s="113" t="s">
        <v>620</v>
      </c>
      <c r="B785" s="129">
        <f>SUM(B786,B797,B798,B801,B802,B803)</f>
        <v>17024</v>
      </c>
      <c r="C785" s="129">
        <f>SUM(C786,C797,C798,C801,C802,C803)</f>
        <v>25134</v>
      </c>
      <c r="D785" s="148">
        <f t="shared" ref="D785:D787" si="48">C785/B785*100%</f>
        <v>1.47638627819549</v>
      </c>
      <c r="E785" s="102"/>
    </row>
    <row r="786" s="118" customFormat="1" spans="1:5">
      <c r="A786" s="166" t="s">
        <v>621</v>
      </c>
      <c r="B786" s="132">
        <f>SUM(B787:B796)</f>
        <v>1057</v>
      </c>
      <c r="C786" s="132">
        <f>SUM(C787:C796)</f>
        <v>1095</v>
      </c>
      <c r="D786" s="136">
        <f t="shared" si="48"/>
        <v>1.03595080416272</v>
      </c>
      <c r="E786" s="134"/>
    </row>
    <row r="787" s="118" customFormat="1" spans="1:5">
      <c r="A787" s="112" t="s">
        <v>42</v>
      </c>
      <c r="B787" s="135">
        <v>1057</v>
      </c>
      <c r="C787" s="135">
        <v>1095</v>
      </c>
      <c r="D787" s="133">
        <f t="shared" si="48"/>
        <v>1.03595080416272</v>
      </c>
      <c r="E787" s="108"/>
    </row>
    <row r="788" s="118" customFormat="1" spans="1:5">
      <c r="A788" s="112" t="s">
        <v>43</v>
      </c>
      <c r="B788" s="135"/>
      <c r="C788" s="135"/>
      <c r="D788" s="108"/>
      <c r="E788" s="108"/>
    </row>
    <row r="789" s="118" customFormat="1" spans="1:5">
      <c r="A789" s="112" t="s">
        <v>44</v>
      </c>
      <c r="B789" s="135"/>
      <c r="C789" s="135"/>
      <c r="D789" s="108"/>
      <c r="E789" s="108"/>
    </row>
    <row r="790" s="118" customFormat="1" spans="1:5">
      <c r="A790" s="112" t="s">
        <v>622</v>
      </c>
      <c r="B790" s="135"/>
      <c r="C790" s="135"/>
      <c r="D790" s="108"/>
      <c r="E790" s="108"/>
    </row>
    <row r="791" s="118" customFormat="1" spans="1:5">
      <c r="A791" s="112" t="s">
        <v>623</v>
      </c>
      <c r="B791" s="135"/>
      <c r="C791" s="135"/>
      <c r="D791" s="108"/>
      <c r="E791" s="108"/>
    </row>
    <row r="792" s="118" customFormat="1" spans="1:5">
      <c r="A792" s="112" t="s">
        <v>624</v>
      </c>
      <c r="B792" s="135"/>
      <c r="C792" s="135"/>
      <c r="D792" s="108"/>
      <c r="E792" s="108"/>
    </row>
    <row r="793" s="118" customFormat="1" spans="1:5">
      <c r="A793" s="112" t="s">
        <v>625</v>
      </c>
      <c r="B793" s="135"/>
      <c r="C793" s="135"/>
      <c r="D793" s="108"/>
      <c r="E793" s="108"/>
    </row>
    <row r="794" s="118" customFormat="1" spans="1:5">
      <c r="A794" s="112" t="s">
        <v>626</v>
      </c>
      <c r="B794" s="135"/>
      <c r="C794" s="135"/>
      <c r="D794" s="108"/>
      <c r="E794" s="108"/>
    </row>
    <row r="795" s="118" customFormat="1" spans="1:5">
      <c r="A795" s="112" t="s">
        <v>627</v>
      </c>
      <c r="B795" s="135"/>
      <c r="C795" s="135"/>
      <c r="D795" s="108"/>
      <c r="E795" s="108"/>
    </row>
    <row r="796" s="118" customFormat="1" spans="1:5">
      <c r="A796" s="112" t="s">
        <v>628</v>
      </c>
      <c r="B796" s="135"/>
      <c r="C796" s="135"/>
      <c r="D796" s="108"/>
      <c r="E796" s="108"/>
    </row>
    <row r="797" s="118" customFormat="1" spans="1:5">
      <c r="A797" s="166" t="s">
        <v>629</v>
      </c>
      <c r="B797" s="132"/>
      <c r="C797" s="132"/>
      <c r="D797" s="134"/>
      <c r="E797" s="134"/>
    </row>
    <row r="798" s="118" customFormat="1" spans="1:5">
      <c r="A798" s="166" t="s">
        <v>630</v>
      </c>
      <c r="B798" s="132">
        <f>SUM(B799:B800)</f>
        <v>13190</v>
      </c>
      <c r="C798" s="132">
        <f>SUM(C799:C800)</f>
        <v>2499</v>
      </c>
      <c r="D798" s="136">
        <f t="shared" ref="D798:D801" si="49">C798/B798*100%</f>
        <v>0.189461713419257</v>
      </c>
      <c r="E798" s="134"/>
    </row>
    <row r="799" s="118" customFormat="1" spans="1:5">
      <c r="A799" s="112" t="s">
        <v>631</v>
      </c>
      <c r="B799" s="135">
        <v>187</v>
      </c>
      <c r="C799" s="135">
        <v>0</v>
      </c>
      <c r="D799" s="133">
        <f t="shared" si="49"/>
        <v>0</v>
      </c>
      <c r="E799" s="108"/>
    </row>
    <row r="800" s="118" customFormat="1" spans="1:5">
      <c r="A800" s="112" t="s">
        <v>632</v>
      </c>
      <c r="B800" s="135">
        <v>13003</v>
      </c>
      <c r="C800" s="135">
        <v>2499</v>
      </c>
      <c r="D800" s="133">
        <f t="shared" si="49"/>
        <v>0.192186418518803</v>
      </c>
      <c r="E800" s="108"/>
    </row>
    <row r="801" s="118" customFormat="1" spans="1:5">
      <c r="A801" s="166" t="s">
        <v>633</v>
      </c>
      <c r="B801" s="132">
        <v>2632</v>
      </c>
      <c r="C801" s="132">
        <v>3633</v>
      </c>
      <c r="D801" s="136">
        <f t="shared" si="49"/>
        <v>1.38031914893617</v>
      </c>
      <c r="E801" s="134"/>
    </row>
    <row r="802" s="118" customFormat="1" spans="1:5">
      <c r="A802" s="166" t="s">
        <v>634</v>
      </c>
      <c r="B802" s="132"/>
      <c r="C802" s="132"/>
      <c r="D802" s="134"/>
      <c r="E802" s="134"/>
    </row>
    <row r="803" s="118" customFormat="1" spans="1:5">
      <c r="A803" s="166" t="s">
        <v>635</v>
      </c>
      <c r="B803" s="132">
        <v>145</v>
      </c>
      <c r="C803" s="132">
        <v>17907</v>
      </c>
      <c r="D803" s="136">
        <f t="shared" ref="D803:D806" si="50">C803/B803*100%</f>
        <v>123.496551724138</v>
      </c>
      <c r="E803" s="134"/>
    </row>
    <row r="804" s="118" customFormat="1" spans="1:5">
      <c r="A804" s="113" t="s">
        <v>636</v>
      </c>
      <c r="B804" s="129">
        <f>SUM(B805,B831,B856,B884,B895,B902,B909,B912)</f>
        <v>24543</v>
      </c>
      <c r="C804" s="129">
        <f>SUM(C805,C831,C856,C884,C895,C902,C909,C912)</f>
        <v>6740</v>
      </c>
      <c r="D804" s="148">
        <f t="shared" si="50"/>
        <v>0.274620054598052</v>
      </c>
      <c r="E804" s="102"/>
    </row>
    <row r="805" s="118" customFormat="1" spans="1:5">
      <c r="A805" s="166" t="s">
        <v>637</v>
      </c>
      <c r="B805" s="132">
        <f>SUM(B806:B830)</f>
        <v>14194</v>
      </c>
      <c r="C805" s="132">
        <f>SUM(C806:C830)</f>
        <v>3432</v>
      </c>
      <c r="D805" s="136">
        <f t="shared" si="50"/>
        <v>0.241792306608426</v>
      </c>
      <c r="E805" s="134"/>
    </row>
    <row r="806" s="118" customFormat="1" spans="1:5">
      <c r="A806" s="112" t="s">
        <v>42</v>
      </c>
      <c r="B806" s="135">
        <v>949</v>
      </c>
      <c r="C806" s="135">
        <v>1056</v>
      </c>
      <c r="D806" s="133">
        <f t="shared" si="50"/>
        <v>1.11275026343519</v>
      </c>
      <c r="E806" s="108"/>
    </row>
    <row r="807" s="118" customFormat="1" spans="1:5">
      <c r="A807" s="112" t="s">
        <v>43</v>
      </c>
      <c r="B807" s="135"/>
      <c r="C807" s="135"/>
      <c r="D807" s="133"/>
      <c r="E807" s="108"/>
    </row>
    <row r="808" s="118" customFormat="1" spans="1:5">
      <c r="A808" s="112" t="s">
        <v>44</v>
      </c>
      <c r="B808" s="135"/>
      <c r="C808" s="135"/>
      <c r="D808" s="133"/>
      <c r="E808" s="108"/>
    </row>
    <row r="809" s="118" customFormat="1" spans="1:5">
      <c r="A809" s="112" t="s">
        <v>51</v>
      </c>
      <c r="B809" s="135">
        <v>2037</v>
      </c>
      <c r="C809" s="135">
        <v>1986</v>
      </c>
      <c r="D809" s="133">
        <f>C809/B809*100%</f>
        <v>0.974963181148748</v>
      </c>
      <c r="E809" s="108"/>
    </row>
    <row r="810" s="118" customFormat="1" spans="1:5">
      <c r="A810" s="112" t="s">
        <v>638</v>
      </c>
      <c r="B810" s="135"/>
      <c r="C810" s="135"/>
      <c r="D810" s="133"/>
      <c r="E810" s="108"/>
    </row>
    <row r="811" s="118" customFormat="1" spans="1:5">
      <c r="A811" s="112" t="s">
        <v>639</v>
      </c>
      <c r="B811" s="135"/>
      <c r="C811" s="135"/>
      <c r="D811" s="133"/>
      <c r="E811" s="108"/>
    </row>
    <row r="812" s="118" customFormat="1" spans="1:5">
      <c r="A812" s="112" t="s">
        <v>640</v>
      </c>
      <c r="B812" s="135">
        <v>190</v>
      </c>
      <c r="C812" s="135"/>
      <c r="D812" s="133">
        <f>C812/B812*100%</f>
        <v>0</v>
      </c>
      <c r="E812" s="108"/>
    </row>
    <row r="813" s="118" customFormat="1" spans="1:5">
      <c r="A813" s="112" t="s">
        <v>641</v>
      </c>
      <c r="B813" s="135"/>
      <c r="C813" s="135"/>
      <c r="D813" s="133"/>
      <c r="E813" s="108"/>
    </row>
    <row r="814" s="118" customFormat="1" spans="1:5">
      <c r="A814" s="112" t="s">
        <v>642</v>
      </c>
      <c r="B814" s="135"/>
      <c r="C814" s="135"/>
      <c r="D814" s="133"/>
      <c r="E814" s="108"/>
    </row>
    <row r="815" s="118" customFormat="1" spans="1:5">
      <c r="A815" s="112" t="s">
        <v>643</v>
      </c>
      <c r="B815" s="135"/>
      <c r="C815" s="135"/>
      <c r="D815" s="133"/>
      <c r="E815" s="108"/>
    </row>
    <row r="816" s="118" customFormat="1" spans="1:5">
      <c r="A816" s="112" t="s">
        <v>644</v>
      </c>
      <c r="B816" s="135"/>
      <c r="C816" s="135"/>
      <c r="D816" s="133"/>
      <c r="E816" s="108"/>
    </row>
    <row r="817" s="118" customFormat="1" spans="1:5">
      <c r="A817" s="112" t="s">
        <v>645</v>
      </c>
      <c r="B817" s="135"/>
      <c r="C817" s="135"/>
      <c r="D817" s="133"/>
      <c r="E817" s="108"/>
    </row>
    <row r="818" s="118" customFormat="1" spans="1:5">
      <c r="A818" s="112" t="s">
        <v>646</v>
      </c>
      <c r="B818" s="135">
        <v>1</v>
      </c>
      <c r="C818" s="135"/>
      <c r="D818" s="133">
        <f>C818/B818*100%</f>
        <v>0</v>
      </c>
      <c r="E818" s="108"/>
    </row>
    <row r="819" s="118" customFormat="1" spans="1:5">
      <c r="A819" s="112" t="s">
        <v>647</v>
      </c>
      <c r="B819" s="135"/>
      <c r="C819" s="135"/>
      <c r="D819" s="133"/>
      <c r="E819" s="108"/>
    </row>
    <row r="820" s="118" customFormat="1" spans="1:5">
      <c r="A820" s="112" t="s">
        <v>648</v>
      </c>
      <c r="B820" s="135"/>
      <c r="C820" s="135"/>
      <c r="D820" s="133"/>
      <c r="E820" s="108"/>
    </row>
    <row r="821" s="118" customFormat="1" spans="1:5">
      <c r="A821" s="112" t="s">
        <v>649</v>
      </c>
      <c r="B821" s="135">
        <v>1200</v>
      </c>
      <c r="C821" s="135"/>
      <c r="D821" s="133">
        <f>C821/B821*100%</f>
        <v>0</v>
      </c>
      <c r="E821" s="108"/>
    </row>
    <row r="822" s="118" customFormat="1" spans="1:5">
      <c r="A822" s="112" t="s">
        <v>650</v>
      </c>
      <c r="B822" s="135"/>
      <c r="C822" s="135"/>
      <c r="D822" s="133"/>
      <c r="E822" s="108"/>
    </row>
    <row r="823" s="118" customFormat="1" spans="1:5">
      <c r="A823" s="112" t="s">
        <v>651</v>
      </c>
      <c r="B823" s="135"/>
      <c r="C823" s="135"/>
      <c r="D823" s="133"/>
      <c r="E823" s="108"/>
    </row>
    <row r="824" s="118" customFormat="1" spans="1:5">
      <c r="A824" s="112" t="s">
        <v>652</v>
      </c>
      <c r="B824" s="135"/>
      <c r="C824" s="135"/>
      <c r="D824" s="133"/>
      <c r="E824" s="108"/>
    </row>
    <row r="825" s="118" customFormat="1" spans="1:5">
      <c r="A825" s="112" t="s">
        <v>653</v>
      </c>
      <c r="B825" s="135">
        <v>5413</v>
      </c>
      <c r="C825" s="135"/>
      <c r="D825" s="133">
        <f t="shared" ref="D825:D832" si="51">C825/B825*100%</f>
        <v>0</v>
      </c>
      <c r="E825" s="108"/>
    </row>
    <row r="826" s="118" customFormat="1" spans="1:5">
      <c r="A826" s="112" t="s">
        <v>654</v>
      </c>
      <c r="B826" s="135"/>
      <c r="C826" s="135"/>
      <c r="D826" s="133"/>
      <c r="E826" s="108"/>
    </row>
    <row r="827" s="118" customFormat="1" spans="1:5">
      <c r="A827" s="112" t="s">
        <v>655</v>
      </c>
      <c r="B827" s="135"/>
      <c r="C827" s="135"/>
      <c r="D827" s="133"/>
      <c r="E827" s="108"/>
    </row>
    <row r="828" s="118" customFormat="1" spans="1:5">
      <c r="A828" s="112" t="s">
        <v>656</v>
      </c>
      <c r="B828" s="135">
        <v>32</v>
      </c>
      <c r="C828" s="135"/>
      <c r="D828" s="133">
        <f t="shared" si="51"/>
        <v>0</v>
      </c>
      <c r="E828" s="108"/>
    </row>
    <row r="829" s="118" customFormat="1" spans="1:5">
      <c r="A829" s="112" t="s">
        <v>657</v>
      </c>
      <c r="B829" s="135"/>
      <c r="C829" s="135"/>
      <c r="D829" s="133"/>
      <c r="E829" s="108"/>
    </row>
    <row r="830" s="118" customFormat="1" spans="1:5">
      <c r="A830" s="112" t="s">
        <v>658</v>
      </c>
      <c r="B830" s="135">
        <v>4372</v>
      </c>
      <c r="C830" s="135">
        <v>390</v>
      </c>
      <c r="D830" s="133">
        <f t="shared" si="51"/>
        <v>0.0892040256175663</v>
      </c>
      <c r="E830" s="108"/>
    </row>
    <row r="831" s="118" customFormat="1" spans="1:5">
      <c r="A831" s="166" t="s">
        <v>659</v>
      </c>
      <c r="B831" s="132">
        <f>SUM(B832:B855)</f>
        <v>2576</v>
      </c>
      <c r="C831" s="132">
        <f>SUM(C832:C855)</f>
        <v>1020</v>
      </c>
      <c r="D831" s="136">
        <f t="shared" si="51"/>
        <v>0.395962732919255</v>
      </c>
      <c r="E831" s="134"/>
    </row>
    <row r="832" s="118" customFormat="1" spans="1:5">
      <c r="A832" s="112" t="s">
        <v>42</v>
      </c>
      <c r="B832" s="135">
        <v>34</v>
      </c>
      <c r="C832" s="135"/>
      <c r="D832" s="133">
        <f t="shared" si="51"/>
        <v>0</v>
      </c>
      <c r="E832" s="108"/>
    </row>
    <row r="833" s="118" customFormat="1" spans="1:5">
      <c r="A833" s="112" t="s">
        <v>43</v>
      </c>
      <c r="B833" s="135"/>
      <c r="C833" s="135"/>
      <c r="D833" s="133"/>
      <c r="E833" s="108"/>
    </row>
    <row r="834" s="118" customFormat="1" spans="1:5">
      <c r="A834" s="112" t="s">
        <v>44</v>
      </c>
      <c r="B834" s="135"/>
      <c r="C834" s="135"/>
      <c r="D834" s="133"/>
      <c r="E834" s="108"/>
    </row>
    <row r="835" s="118" customFormat="1" spans="1:5">
      <c r="A835" s="112" t="s">
        <v>660</v>
      </c>
      <c r="B835" s="135">
        <v>692</v>
      </c>
      <c r="C835" s="135">
        <v>782</v>
      </c>
      <c r="D835" s="133">
        <f t="shared" ref="D835:D839" si="52">C835/B835*100%</f>
        <v>1.13005780346821</v>
      </c>
      <c r="E835" s="108"/>
    </row>
    <row r="836" s="118" customFormat="1" spans="1:5">
      <c r="A836" s="112" t="s">
        <v>661</v>
      </c>
      <c r="B836" s="135">
        <v>200</v>
      </c>
      <c r="C836" s="135"/>
      <c r="D836" s="133">
        <f t="shared" si="52"/>
        <v>0</v>
      </c>
      <c r="E836" s="108"/>
    </row>
    <row r="837" s="118" customFormat="1" spans="1:5">
      <c r="A837" s="112" t="s">
        <v>662</v>
      </c>
      <c r="B837" s="135"/>
      <c r="C837" s="135"/>
      <c r="D837" s="133"/>
      <c r="E837" s="108"/>
    </row>
    <row r="838" s="118" customFormat="1" spans="1:5">
      <c r="A838" s="112" t="s">
        <v>663</v>
      </c>
      <c r="B838" s="135"/>
      <c r="C838" s="135"/>
      <c r="D838" s="133"/>
      <c r="E838" s="108"/>
    </row>
    <row r="839" s="118" customFormat="1" spans="1:5">
      <c r="A839" s="112" t="s">
        <v>664</v>
      </c>
      <c r="B839" s="135">
        <v>354</v>
      </c>
      <c r="C839" s="135"/>
      <c r="D839" s="133">
        <f t="shared" si="52"/>
        <v>0</v>
      </c>
      <c r="E839" s="108"/>
    </row>
    <row r="840" s="118" customFormat="1" spans="1:5">
      <c r="A840" s="112" t="s">
        <v>665</v>
      </c>
      <c r="B840" s="135"/>
      <c r="C840" s="135"/>
      <c r="D840" s="133"/>
      <c r="E840" s="108"/>
    </row>
    <row r="841" s="118" customFormat="1" spans="1:5">
      <c r="A841" s="112" t="s">
        <v>666</v>
      </c>
      <c r="B841" s="135"/>
      <c r="C841" s="135"/>
      <c r="D841" s="133"/>
      <c r="E841" s="108"/>
    </row>
    <row r="842" s="118" customFormat="1" spans="1:5">
      <c r="A842" s="112" t="s">
        <v>667</v>
      </c>
      <c r="B842" s="135">
        <v>122</v>
      </c>
      <c r="C842" s="135"/>
      <c r="D842" s="133">
        <f>C842/B842*100%</f>
        <v>0</v>
      </c>
      <c r="E842" s="108"/>
    </row>
    <row r="843" s="118" customFormat="1" spans="1:5">
      <c r="A843" s="112" t="s">
        <v>668</v>
      </c>
      <c r="B843" s="135">
        <v>141</v>
      </c>
      <c r="C843" s="135"/>
      <c r="D843" s="133">
        <f>C843/B843*100%</f>
        <v>0</v>
      </c>
      <c r="E843" s="108"/>
    </row>
    <row r="844" s="118" customFormat="1" spans="1:5">
      <c r="A844" s="112" t="s">
        <v>669</v>
      </c>
      <c r="B844" s="135"/>
      <c r="C844" s="135"/>
      <c r="D844" s="133"/>
      <c r="E844" s="108"/>
    </row>
    <row r="845" s="118" customFormat="1" spans="1:5">
      <c r="A845" s="112" t="s">
        <v>670</v>
      </c>
      <c r="B845" s="135"/>
      <c r="C845" s="135"/>
      <c r="D845" s="133"/>
      <c r="E845" s="108"/>
    </row>
    <row r="846" s="118" customFormat="1" spans="1:5">
      <c r="A846" s="112" t="s">
        <v>671</v>
      </c>
      <c r="B846" s="135"/>
      <c r="C846" s="135"/>
      <c r="D846" s="133"/>
      <c r="E846" s="108"/>
    </row>
    <row r="847" s="118" customFormat="1" spans="1:5">
      <c r="A847" s="112" t="s">
        <v>672</v>
      </c>
      <c r="B847" s="135"/>
      <c r="C847" s="135"/>
      <c r="D847" s="133"/>
      <c r="E847" s="108"/>
    </row>
    <row r="848" s="118" customFormat="1" spans="1:5">
      <c r="A848" s="112" t="s">
        <v>673</v>
      </c>
      <c r="B848" s="135"/>
      <c r="C848" s="135"/>
      <c r="D848" s="133"/>
      <c r="E848" s="108"/>
    </row>
    <row r="849" s="118" customFormat="1" spans="1:5">
      <c r="A849" s="112" t="s">
        <v>674</v>
      </c>
      <c r="B849" s="135">
        <v>683</v>
      </c>
      <c r="C849" s="135"/>
      <c r="D849" s="133">
        <f>C849/B849*100%</f>
        <v>0</v>
      </c>
      <c r="E849" s="108"/>
    </row>
    <row r="850" s="118" customFormat="1" spans="1:5">
      <c r="A850" s="112" t="s">
        <v>675</v>
      </c>
      <c r="B850" s="135"/>
      <c r="C850" s="135"/>
      <c r="D850" s="133"/>
      <c r="E850" s="108"/>
    </row>
    <row r="851" s="118" customFormat="1" spans="1:5">
      <c r="A851" s="112" t="s">
        <v>676</v>
      </c>
      <c r="B851" s="135">
        <v>33</v>
      </c>
      <c r="C851" s="135"/>
      <c r="D851" s="133">
        <f t="shared" ref="D851:D857" si="53">C851/B851*100%</f>
        <v>0</v>
      </c>
      <c r="E851" s="108"/>
    </row>
    <row r="852" s="118" customFormat="1" spans="1:5">
      <c r="A852" s="112" t="s">
        <v>677</v>
      </c>
      <c r="B852" s="135"/>
      <c r="C852" s="135"/>
      <c r="D852" s="133"/>
      <c r="E852" s="108"/>
    </row>
    <row r="853" s="118" customFormat="1" spans="1:5">
      <c r="A853" s="112" t="s">
        <v>678</v>
      </c>
      <c r="B853" s="135"/>
      <c r="C853" s="135"/>
      <c r="D853" s="133"/>
      <c r="E853" s="108"/>
    </row>
    <row r="854" s="118" customFormat="1" spans="1:5">
      <c r="A854" s="112" t="s">
        <v>644</v>
      </c>
      <c r="B854" s="135"/>
      <c r="C854" s="135"/>
      <c r="D854" s="133"/>
      <c r="E854" s="108"/>
    </row>
    <row r="855" s="118" customFormat="1" spans="1:5">
      <c r="A855" s="112" t="s">
        <v>679</v>
      </c>
      <c r="B855" s="135">
        <v>317</v>
      </c>
      <c r="C855" s="135">
        <v>238</v>
      </c>
      <c r="D855" s="133">
        <f t="shared" si="53"/>
        <v>0.750788643533123</v>
      </c>
      <c r="E855" s="108"/>
    </row>
    <row r="856" s="118" customFormat="1" spans="1:5">
      <c r="A856" s="166" t="s">
        <v>680</v>
      </c>
      <c r="B856" s="132">
        <f>SUM(B857:B883)</f>
        <v>2408</v>
      </c>
      <c r="C856" s="132">
        <f>SUM(C857:C883)</f>
        <v>1883</v>
      </c>
      <c r="D856" s="136">
        <f t="shared" si="53"/>
        <v>0.781976744186046</v>
      </c>
      <c r="E856" s="134"/>
    </row>
    <row r="857" s="118" customFormat="1" spans="1:5">
      <c r="A857" s="112" t="s">
        <v>42</v>
      </c>
      <c r="B857" s="135">
        <v>1689</v>
      </c>
      <c r="C857" s="135">
        <v>1678</v>
      </c>
      <c r="D857" s="133">
        <f t="shared" si="53"/>
        <v>0.993487270574304</v>
      </c>
      <c r="E857" s="108"/>
    </row>
    <row r="858" s="118" customFormat="1" spans="1:5">
      <c r="A858" s="112" t="s">
        <v>43</v>
      </c>
      <c r="B858" s="135"/>
      <c r="C858" s="135"/>
      <c r="D858" s="133"/>
      <c r="E858" s="108"/>
    </row>
    <row r="859" s="118" customFormat="1" spans="1:5">
      <c r="A859" s="112" t="s">
        <v>44</v>
      </c>
      <c r="B859" s="135"/>
      <c r="C859" s="135"/>
      <c r="D859" s="133"/>
      <c r="E859" s="108"/>
    </row>
    <row r="860" s="118" customFormat="1" spans="1:5">
      <c r="A860" s="112" t="s">
        <v>681</v>
      </c>
      <c r="B860" s="135"/>
      <c r="C860" s="135"/>
      <c r="D860" s="133"/>
      <c r="E860" s="108"/>
    </row>
    <row r="861" s="118" customFormat="1" spans="1:5">
      <c r="A861" s="112" t="s">
        <v>682</v>
      </c>
      <c r="B861" s="135">
        <v>260</v>
      </c>
      <c r="C861" s="135"/>
      <c r="D861" s="133">
        <f>C861/B861*100%</f>
        <v>0</v>
      </c>
      <c r="E861" s="108"/>
    </row>
    <row r="862" s="118" customFormat="1" spans="1:5">
      <c r="A862" s="112" t="s">
        <v>683</v>
      </c>
      <c r="B862" s="135"/>
      <c r="C862" s="135"/>
      <c r="D862" s="133"/>
      <c r="E862" s="108"/>
    </row>
    <row r="863" s="118" customFormat="1" spans="1:5">
      <c r="A863" s="112" t="s">
        <v>684</v>
      </c>
      <c r="B863" s="135"/>
      <c r="C863" s="135"/>
      <c r="D863" s="133"/>
      <c r="E863" s="108"/>
    </row>
    <row r="864" s="118" customFormat="1" spans="1:5">
      <c r="A864" s="112" t="s">
        <v>685</v>
      </c>
      <c r="B864" s="135"/>
      <c r="C864" s="135"/>
      <c r="D864" s="133"/>
      <c r="E864" s="108"/>
    </row>
    <row r="865" s="118" customFormat="1" spans="1:5">
      <c r="A865" s="112" t="s">
        <v>686</v>
      </c>
      <c r="B865" s="135"/>
      <c r="C865" s="135"/>
      <c r="D865" s="133"/>
      <c r="E865" s="108"/>
    </row>
    <row r="866" s="118" customFormat="1" spans="1:5">
      <c r="A866" s="112" t="s">
        <v>687</v>
      </c>
      <c r="B866" s="135"/>
      <c r="C866" s="135"/>
      <c r="D866" s="133"/>
      <c r="E866" s="108"/>
    </row>
    <row r="867" s="118" customFormat="1" spans="1:5">
      <c r="A867" s="112" t="s">
        <v>688</v>
      </c>
      <c r="B867" s="135"/>
      <c r="C867" s="135"/>
      <c r="D867" s="133"/>
      <c r="E867" s="108"/>
    </row>
    <row r="868" s="118" customFormat="1" spans="1:5">
      <c r="A868" s="112" t="s">
        <v>689</v>
      </c>
      <c r="B868" s="135"/>
      <c r="C868" s="135"/>
      <c r="D868" s="133"/>
      <c r="E868" s="108"/>
    </row>
    <row r="869" s="118" customFormat="1" spans="1:5">
      <c r="A869" s="112" t="s">
        <v>690</v>
      </c>
      <c r="B869" s="135"/>
      <c r="C869" s="135"/>
      <c r="D869" s="133"/>
      <c r="E869" s="108"/>
    </row>
    <row r="870" s="118" customFormat="1" spans="1:5">
      <c r="A870" s="112" t="s">
        <v>691</v>
      </c>
      <c r="B870" s="135">
        <v>1</v>
      </c>
      <c r="C870" s="135"/>
      <c r="D870" s="133">
        <f t="shared" ref="D870:D875" si="54">C870/B870*100%</f>
        <v>0</v>
      </c>
      <c r="E870" s="108"/>
    </row>
    <row r="871" s="118" customFormat="1" spans="1:5">
      <c r="A871" s="112" t="s">
        <v>692</v>
      </c>
      <c r="B871" s="135"/>
      <c r="C871" s="135"/>
      <c r="D871" s="133"/>
      <c r="E871" s="108"/>
    </row>
    <row r="872" s="118" customFormat="1" spans="1:5">
      <c r="A872" s="112" t="s">
        <v>693</v>
      </c>
      <c r="B872" s="135">
        <v>163</v>
      </c>
      <c r="C872" s="135"/>
      <c r="D872" s="133">
        <f t="shared" si="54"/>
        <v>0</v>
      </c>
      <c r="E872" s="108"/>
    </row>
    <row r="873" s="118" customFormat="1" spans="1:5">
      <c r="A873" s="112" t="s">
        <v>694</v>
      </c>
      <c r="B873" s="135"/>
      <c r="C873" s="135"/>
      <c r="D873" s="133"/>
      <c r="E873" s="108"/>
    </row>
    <row r="874" s="118" customFormat="1" spans="1:5">
      <c r="A874" s="112" t="s">
        <v>695</v>
      </c>
      <c r="B874" s="135"/>
      <c r="C874" s="135"/>
      <c r="D874" s="133"/>
      <c r="E874" s="108"/>
    </row>
    <row r="875" s="118" customFormat="1" spans="1:5">
      <c r="A875" s="112" t="s">
        <v>696</v>
      </c>
      <c r="B875" s="135">
        <v>116</v>
      </c>
      <c r="C875" s="135"/>
      <c r="D875" s="133">
        <f t="shared" si="54"/>
        <v>0</v>
      </c>
      <c r="E875" s="108"/>
    </row>
    <row r="876" s="118" customFormat="1" spans="1:5">
      <c r="A876" s="112" t="s">
        <v>697</v>
      </c>
      <c r="B876" s="135"/>
      <c r="C876" s="135"/>
      <c r="D876" s="133"/>
      <c r="E876" s="108"/>
    </row>
    <row r="877" s="118" customFormat="1" spans="1:5">
      <c r="A877" s="112" t="s">
        <v>698</v>
      </c>
      <c r="B877" s="135"/>
      <c r="C877" s="135"/>
      <c r="D877" s="133"/>
      <c r="E877" s="108"/>
    </row>
    <row r="878" s="118" customFormat="1" spans="1:5">
      <c r="A878" s="112" t="s">
        <v>672</v>
      </c>
      <c r="B878" s="135"/>
      <c r="C878" s="135"/>
      <c r="D878" s="133"/>
      <c r="E878" s="108"/>
    </row>
    <row r="879" s="118" customFormat="1" spans="1:5">
      <c r="A879" s="112" t="s">
        <v>699</v>
      </c>
      <c r="B879" s="135"/>
      <c r="C879" s="135"/>
      <c r="D879" s="133"/>
      <c r="E879" s="108"/>
    </row>
    <row r="880" s="118" customFormat="1" spans="1:5">
      <c r="A880" s="112" t="s">
        <v>700</v>
      </c>
      <c r="B880" s="135"/>
      <c r="C880" s="135"/>
      <c r="D880" s="133"/>
      <c r="E880" s="108"/>
    </row>
    <row r="881" s="118" customFormat="1" spans="1:5">
      <c r="A881" s="112" t="s">
        <v>701</v>
      </c>
      <c r="B881" s="135"/>
      <c r="C881" s="135"/>
      <c r="D881" s="133"/>
      <c r="E881" s="108"/>
    </row>
    <row r="882" s="118" customFormat="1" spans="1:5">
      <c r="A882" s="112" t="s">
        <v>702</v>
      </c>
      <c r="B882" s="135"/>
      <c r="C882" s="135"/>
      <c r="D882" s="133"/>
      <c r="E882" s="108"/>
    </row>
    <row r="883" s="118" customFormat="1" spans="1:5">
      <c r="A883" s="112" t="s">
        <v>703</v>
      </c>
      <c r="B883" s="135">
        <v>179</v>
      </c>
      <c r="C883" s="135">
        <v>205</v>
      </c>
      <c r="D883" s="133">
        <f>C883/B883*100%</f>
        <v>1.14525139664804</v>
      </c>
      <c r="E883" s="108"/>
    </row>
    <row r="884" s="118" customFormat="1" spans="1:5">
      <c r="A884" s="166" t="s">
        <v>704</v>
      </c>
      <c r="B884" s="132">
        <f>SUM(B885:B894)</f>
        <v>0</v>
      </c>
      <c r="C884" s="132">
        <f>SUM(C885:C894)</f>
        <v>0</v>
      </c>
      <c r="D884" s="134"/>
      <c r="E884" s="134"/>
    </row>
    <row r="885" s="118" customFormat="1" spans="1:5">
      <c r="A885" s="112" t="s">
        <v>42</v>
      </c>
      <c r="B885" s="135"/>
      <c r="C885" s="135"/>
      <c r="D885" s="108"/>
      <c r="E885" s="108"/>
    </row>
    <row r="886" s="118" customFormat="1" spans="1:5">
      <c r="A886" s="112" t="s">
        <v>43</v>
      </c>
      <c r="B886" s="135"/>
      <c r="C886" s="135"/>
      <c r="D886" s="108"/>
      <c r="E886" s="108"/>
    </row>
    <row r="887" s="118" customFormat="1" spans="1:5">
      <c r="A887" s="112" t="s">
        <v>44</v>
      </c>
      <c r="B887" s="135"/>
      <c r="C887" s="135"/>
      <c r="D887" s="108"/>
      <c r="E887" s="108"/>
    </row>
    <row r="888" s="118" customFormat="1" spans="1:5">
      <c r="A888" s="112" t="s">
        <v>705</v>
      </c>
      <c r="B888" s="135"/>
      <c r="C888" s="135"/>
      <c r="D888" s="108"/>
      <c r="E888" s="108"/>
    </row>
    <row r="889" s="118" customFormat="1" spans="1:5">
      <c r="A889" s="112" t="s">
        <v>706</v>
      </c>
      <c r="B889" s="135"/>
      <c r="C889" s="135"/>
      <c r="D889" s="108"/>
      <c r="E889" s="108"/>
    </row>
    <row r="890" s="118" customFormat="1" spans="1:5">
      <c r="A890" s="112" t="s">
        <v>707</v>
      </c>
      <c r="B890" s="135"/>
      <c r="C890" s="135"/>
      <c r="D890" s="108"/>
      <c r="E890" s="108"/>
    </row>
    <row r="891" s="118" customFormat="1" spans="1:5">
      <c r="A891" s="112" t="s">
        <v>708</v>
      </c>
      <c r="B891" s="135"/>
      <c r="C891" s="135"/>
      <c r="D891" s="108"/>
      <c r="E891" s="108"/>
    </row>
    <row r="892" s="118" customFormat="1" spans="1:5">
      <c r="A892" s="112" t="s">
        <v>709</v>
      </c>
      <c r="B892" s="135"/>
      <c r="C892" s="135"/>
      <c r="D892" s="108"/>
      <c r="E892" s="108"/>
    </row>
    <row r="893" s="118" customFormat="1" spans="1:5">
      <c r="A893" s="112" t="s">
        <v>710</v>
      </c>
      <c r="B893" s="135"/>
      <c r="C893" s="135"/>
      <c r="D893" s="108"/>
      <c r="E893" s="108"/>
    </row>
    <row r="894" s="118" customFormat="1" spans="1:5">
      <c r="A894" s="112" t="s">
        <v>711</v>
      </c>
      <c r="B894" s="135"/>
      <c r="C894" s="135"/>
      <c r="D894" s="108"/>
      <c r="E894" s="108"/>
    </row>
    <row r="895" s="118" customFormat="1" spans="1:5">
      <c r="A895" s="166" t="s">
        <v>712</v>
      </c>
      <c r="B895" s="132">
        <f>SUM(B896:B901)</f>
        <v>1334</v>
      </c>
      <c r="C895" s="132">
        <f>SUM(C896:C901)</f>
        <v>0</v>
      </c>
      <c r="D895" s="136">
        <f t="shared" ref="D895:D899" si="55">C895/B895*100%</f>
        <v>0</v>
      </c>
      <c r="E895" s="134"/>
    </row>
    <row r="896" s="118" customFormat="1" spans="1:5">
      <c r="A896" s="112" t="s">
        <v>713</v>
      </c>
      <c r="B896" s="135">
        <v>499</v>
      </c>
      <c r="C896" s="135"/>
      <c r="D896" s="133">
        <f t="shared" si="55"/>
        <v>0</v>
      </c>
      <c r="E896" s="108"/>
    </row>
    <row r="897" s="118" customFormat="1" spans="1:5">
      <c r="A897" s="112" t="s">
        <v>714</v>
      </c>
      <c r="B897" s="135"/>
      <c r="C897" s="135"/>
      <c r="D897" s="133"/>
      <c r="E897" s="108"/>
    </row>
    <row r="898" s="118" customFormat="1" spans="1:5">
      <c r="A898" s="112" t="s">
        <v>715</v>
      </c>
      <c r="B898" s="135">
        <v>254</v>
      </c>
      <c r="C898" s="135"/>
      <c r="D898" s="133">
        <f t="shared" si="55"/>
        <v>0</v>
      </c>
      <c r="E898" s="108"/>
    </row>
    <row r="899" s="118" customFormat="1" spans="1:5">
      <c r="A899" s="112" t="s">
        <v>716</v>
      </c>
      <c r="B899" s="135">
        <v>580</v>
      </c>
      <c r="C899" s="135"/>
      <c r="D899" s="133">
        <f t="shared" si="55"/>
        <v>0</v>
      </c>
      <c r="E899" s="108"/>
    </row>
    <row r="900" s="118" customFormat="1" spans="1:5">
      <c r="A900" s="112" t="s">
        <v>717</v>
      </c>
      <c r="B900" s="135"/>
      <c r="C900" s="135"/>
      <c r="D900" s="133"/>
      <c r="E900" s="108"/>
    </row>
    <row r="901" s="118" customFormat="1" spans="1:5">
      <c r="A901" s="112" t="s">
        <v>718</v>
      </c>
      <c r="B901" s="135">
        <v>1</v>
      </c>
      <c r="C901" s="135"/>
      <c r="D901" s="133">
        <f t="shared" ref="D901:D905" si="56">C901/B901*100%</f>
        <v>0</v>
      </c>
      <c r="E901" s="108"/>
    </row>
    <row r="902" s="118" customFormat="1" spans="1:5">
      <c r="A902" s="166" t="s">
        <v>719</v>
      </c>
      <c r="B902" s="132">
        <f>SUM(B903:B908)</f>
        <v>3576</v>
      </c>
      <c r="C902" s="132">
        <f>SUM(C903:C908)</f>
        <v>405</v>
      </c>
      <c r="D902" s="136">
        <f t="shared" si="56"/>
        <v>0.113255033557047</v>
      </c>
      <c r="E902" s="134"/>
    </row>
    <row r="903" s="118" customFormat="1" spans="1:5">
      <c r="A903" s="112" t="s">
        <v>720</v>
      </c>
      <c r="B903" s="135"/>
      <c r="C903" s="135"/>
      <c r="D903" s="133"/>
      <c r="E903" s="108"/>
    </row>
    <row r="904" s="118" customFormat="1" spans="1:5">
      <c r="A904" s="112" t="s">
        <v>721</v>
      </c>
      <c r="B904" s="135"/>
      <c r="C904" s="135"/>
      <c r="D904" s="133"/>
      <c r="E904" s="108"/>
    </row>
    <row r="905" s="118" customFormat="1" spans="1:5">
      <c r="A905" s="112" t="s">
        <v>722</v>
      </c>
      <c r="B905" s="135">
        <v>3574</v>
      </c>
      <c r="C905" s="135">
        <v>400</v>
      </c>
      <c r="D905" s="133">
        <f t="shared" si="56"/>
        <v>0.111919418019026</v>
      </c>
      <c r="E905" s="108"/>
    </row>
    <row r="906" s="118" customFormat="1" spans="1:5">
      <c r="A906" s="112" t="s">
        <v>723</v>
      </c>
      <c r="B906" s="135">
        <v>0</v>
      </c>
      <c r="C906" s="135">
        <v>5</v>
      </c>
      <c r="D906" s="133"/>
      <c r="E906" s="108"/>
    </row>
    <row r="907" s="118" customFormat="1" spans="1:5">
      <c r="A907" s="112" t="s">
        <v>724</v>
      </c>
      <c r="B907" s="135"/>
      <c r="C907" s="135"/>
      <c r="D907" s="133"/>
      <c r="E907" s="108"/>
    </row>
    <row r="908" s="118" customFormat="1" spans="1:5">
      <c r="A908" s="112" t="s">
        <v>725</v>
      </c>
      <c r="B908" s="135">
        <v>2</v>
      </c>
      <c r="C908" s="135"/>
      <c r="D908" s="133">
        <f>C908/B908*100%</f>
        <v>0</v>
      </c>
      <c r="E908" s="108"/>
    </row>
    <row r="909" s="118" customFormat="1" spans="1:5">
      <c r="A909" s="166" t="s">
        <v>726</v>
      </c>
      <c r="B909" s="132">
        <f>SUM(B910:B911)</f>
        <v>0</v>
      </c>
      <c r="C909" s="132">
        <f>SUM(C910:C911)</f>
        <v>0</v>
      </c>
      <c r="D909" s="134"/>
      <c r="E909" s="134"/>
    </row>
    <row r="910" s="118" customFormat="1" spans="1:5">
      <c r="A910" s="112" t="s">
        <v>727</v>
      </c>
      <c r="B910" s="135"/>
      <c r="C910" s="135"/>
      <c r="D910" s="108"/>
      <c r="E910" s="108"/>
    </row>
    <row r="911" s="118" customFormat="1" spans="1:5">
      <c r="A911" s="112" t="s">
        <v>728</v>
      </c>
      <c r="B911" s="135"/>
      <c r="C911" s="135"/>
      <c r="D911" s="108"/>
      <c r="E911" s="108"/>
    </row>
    <row r="912" s="118" customFormat="1" spans="1:5">
      <c r="A912" s="166" t="s">
        <v>729</v>
      </c>
      <c r="B912" s="132">
        <f>SUM(B913:B914)</f>
        <v>455</v>
      </c>
      <c r="C912" s="132">
        <f>SUM(C913:C914)</f>
        <v>0</v>
      </c>
      <c r="D912" s="133">
        <f t="shared" ref="D912:D917" si="57">C912/B912*100%</f>
        <v>0</v>
      </c>
      <c r="E912" s="134"/>
    </row>
    <row r="913" s="118" customFormat="1" spans="1:5">
      <c r="A913" s="112" t="s">
        <v>730</v>
      </c>
      <c r="B913" s="135"/>
      <c r="C913" s="135"/>
      <c r="D913" s="133"/>
      <c r="E913" s="108"/>
    </row>
    <row r="914" s="118" customFormat="1" spans="1:5">
      <c r="A914" s="112" t="s">
        <v>731</v>
      </c>
      <c r="B914" s="135">
        <v>455</v>
      </c>
      <c r="C914" s="135"/>
      <c r="D914" s="133">
        <f t="shared" si="57"/>
        <v>0</v>
      </c>
      <c r="E914" s="108"/>
    </row>
    <row r="915" s="118" customFormat="1" spans="1:5">
      <c r="A915" s="113" t="s">
        <v>732</v>
      </c>
      <c r="B915" s="129">
        <f>SUM(B916,B939,B949,B959,B964,B971,B976)</f>
        <v>2882</v>
      </c>
      <c r="C915" s="129">
        <f>SUM(C916,C939,C949,C959,C964,C971,C976)</f>
        <v>1166</v>
      </c>
      <c r="D915" s="148">
        <f t="shared" si="57"/>
        <v>0.404580152671756</v>
      </c>
      <c r="E915" s="102"/>
    </row>
    <row r="916" s="118" customFormat="1" spans="1:5">
      <c r="A916" s="166" t="s">
        <v>733</v>
      </c>
      <c r="B916" s="132">
        <f>SUM(B917:B938)</f>
        <v>1705</v>
      </c>
      <c r="C916" s="132">
        <f>SUM(C917:C938)</f>
        <v>566</v>
      </c>
      <c r="D916" s="136">
        <f t="shared" si="57"/>
        <v>0.331964809384164</v>
      </c>
      <c r="E916" s="134"/>
    </row>
    <row r="917" s="118" customFormat="1" spans="1:5">
      <c r="A917" s="112" t="s">
        <v>42</v>
      </c>
      <c r="B917" s="135">
        <v>226</v>
      </c>
      <c r="C917" s="135">
        <v>210</v>
      </c>
      <c r="D917" s="133">
        <f t="shared" si="57"/>
        <v>0.929203539823009</v>
      </c>
      <c r="E917" s="108"/>
    </row>
    <row r="918" s="118" customFormat="1" spans="1:5">
      <c r="A918" s="112" t="s">
        <v>43</v>
      </c>
      <c r="B918" s="135"/>
      <c r="C918" s="135"/>
      <c r="D918" s="133"/>
      <c r="E918" s="108"/>
    </row>
    <row r="919" s="118" customFormat="1" spans="1:5">
      <c r="A919" s="112" t="s">
        <v>44</v>
      </c>
      <c r="B919" s="135"/>
      <c r="C919" s="135"/>
      <c r="D919" s="133"/>
      <c r="E919" s="108"/>
    </row>
    <row r="920" s="118" customFormat="1" spans="1:5">
      <c r="A920" s="112" t="s">
        <v>734</v>
      </c>
      <c r="B920" s="135">
        <v>1459</v>
      </c>
      <c r="C920" s="135">
        <v>286</v>
      </c>
      <c r="D920" s="133">
        <f>C920/B920*100%</f>
        <v>0.196024674434544</v>
      </c>
      <c r="E920" s="108"/>
    </row>
    <row r="921" s="118" customFormat="1" spans="1:5">
      <c r="A921" s="112" t="s">
        <v>735</v>
      </c>
      <c r="B921" s="135">
        <v>0</v>
      </c>
      <c r="C921" s="135">
        <v>70</v>
      </c>
      <c r="D921" s="133"/>
      <c r="E921" s="108"/>
    </row>
    <row r="922" s="118" customFormat="1" spans="1:5">
      <c r="A922" s="112" t="s">
        <v>736</v>
      </c>
      <c r="B922" s="135"/>
      <c r="C922" s="135"/>
      <c r="D922" s="133"/>
      <c r="E922" s="108"/>
    </row>
    <row r="923" s="118" customFormat="1" spans="1:5">
      <c r="A923" s="112" t="s">
        <v>737</v>
      </c>
      <c r="B923" s="135">
        <v>20</v>
      </c>
      <c r="C923" s="135">
        <v>0</v>
      </c>
      <c r="D923" s="133">
        <f>C923/B923*100%</f>
        <v>0</v>
      </c>
      <c r="E923" s="108"/>
    </row>
    <row r="924" s="118" customFormat="1" spans="1:5">
      <c r="A924" s="112" t="s">
        <v>738</v>
      </c>
      <c r="B924" s="135"/>
      <c r="C924" s="135"/>
      <c r="D924" s="133"/>
      <c r="E924" s="108"/>
    </row>
    <row r="925" s="118" customFormat="1" spans="1:5">
      <c r="A925" s="112" t="s">
        <v>739</v>
      </c>
      <c r="B925" s="135"/>
      <c r="C925" s="135"/>
      <c r="D925" s="133"/>
      <c r="E925" s="108"/>
    </row>
    <row r="926" s="118" customFormat="1" spans="1:5">
      <c r="A926" s="112" t="s">
        <v>740</v>
      </c>
      <c r="B926" s="135"/>
      <c r="C926" s="135"/>
      <c r="D926" s="133"/>
      <c r="E926" s="108"/>
    </row>
    <row r="927" s="118" customFormat="1" spans="1:5">
      <c r="A927" s="112" t="s">
        <v>741</v>
      </c>
      <c r="B927" s="135"/>
      <c r="C927" s="135"/>
      <c r="D927" s="133"/>
      <c r="E927" s="108"/>
    </row>
    <row r="928" s="118" customFormat="1" spans="1:5">
      <c r="A928" s="112" t="s">
        <v>742</v>
      </c>
      <c r="B928" s="135"/>
      <c r="C928" s="135"/>
      <c r="D928" s="133"/>
      <c r="E928" s="108"/>
    </row>
    <row r="929" s="118" customFormat="1" spans="1:5">
      <c r="A929" s="112" t="s">
        <v>743</v>
      </c>
      <c r="B929" s="135"/>
      <c r="C929" s="135"/>
      <c r="D929" s="133"/>
      <c r="E929" s="108"/>
    </row>
    <row r="930" s="118" customFormat="1" spans="1:5">
      <c r="A930" s="112" t="s">
        <v>744</v>
      </c>
      <c r="B930" s="135"/>
      <c r="C930" s="135"/>
      <c r="D930" s="133"/>
      <c r="E930" s="108"/>
    </row>
    <row r="931" s="118" customFormat="1" spans="1:5">
      <c r="A931" s="112" t="s">
        <v>745</v>
      </c>
      <c r="B931" s="135"/>
      <c r="C931" s="135"/>
      <c r="D931" s="133"/>
      <c r="E931" s="108"/>
    </row>
    <row r="932" s="118" customFormat="1" spans="1:5">
      <c r="A932" s="112" t="s">
        <v>746</v>
      </c>
      <c r="B932" s="135"/>
      <c r="C932" s="135"/>
      <c r="D932" s="133"/>
      <c r="E932" s="108"/>
    </row>
    <row r="933" s="118" customFormat="1" spans="1:5">
      <c r="A933" s="112" t="s">
        <v>747</v>
      </c>
      <c r="B933" s="135"/>
      <c r="C933" s="135"/>
      <c r="D933" s="133"/>
      <c r="E933" s="108"/>
    </row>
    <row r="934" s="118" customFormat="1" spans="1:5">
      <c r="A934" s="112" t="s">
        <v>748</v>
      </c>
      <c r="B934" s="135"/>
      <c r="C934" s="135"/>
      <c r="D934" s="133"/>
      <c r="E934" s="108"/>
    </row>
    <row r="935" s="118" customFormat="1" spans="1:5">
      <c r="A935" s="112" t="s">
        <v>749</v>
      </c>
      <c r="B935" s="135"/>
      <c r="C935" s="135"/>
      <c r="D935" s="133"/>
      <c r="E935" s="108"/>
    </row>
    <row r="936" s="118" customFormat="1" spans="1:5">
      <c r="A936" s="112" t="s">
        <v>750</v>
      </c>
      <c r="B936" s="135"/>
      <c r="C936" s="135"/>
      <c r="D936" s="133"/>
      <c r="E936" s="108"/>
    </row>
    <row r="937" s="118" customFormat="1" spans="1:5">
      <c r="A937" s="112" t="s">
        <v>751</v>
      </c>
      <c r="B937" s="135"/>
      <c r="C937" s="135"/>
      <c r="D937" s="133"/>
      <c r="E937" s="108"/>
    </row>
    <row r="938" s="118" customFormat="1" spans="1:5">
      <c r="A938" s="112" t="s">
        <v>752</v>
      </c>
      <c r="B938" s="135"/>
      <c r="C938" s="135"/>
      <c r="D938" s="133"/>
      <c r="E938" s="108"/>
    </row>
    <row r="939" s="118" customFormat="1" spans="1:5">
      <c r="A939" s="166" t="s">
        <v>753</v>
      </c>
      <c r="B939" s="132">
        <f>SUM(B940:B948)</f>
        <v>0</v>
      </c>
      <c r="C939" s="132">
        <f>SUM(C940:C948)</f>
        <v>0</v>
      </c>
      <c r="D939" s="133"/>
      <c r="E939" s="134"/>
    </row>
    <row r="940" s="118" customFormat="1" spans="1:5">
      <c r="A940" s="112" t="s">
        <v>42</v>
      </c>
      <c r="B940" s="135"/>
      <c r="C940" s="135"/>
      <c r="D940" s="133"/>
      <c r="E940" s="108"/>
    </row>
    <row r="941" s="118" customFormat="1" spans="1:5">
      <c r="A941" s="112" t="s">
        <v>43</v>
      </c>
      <c r="B941" s="135"/>
      <c r="C941" s="135"/>
      <c r="D941" s="133"/>
      <c r="E941" s="108"/>
    </row>
    <row r="942" s="118" customFormat="1" spans="1:5">
      <c r="A942" s="112" t="s">
        <v>44</v>
      </c>
      <c r="B942" s="135"/>
      <c r="C942" s="135"/>
      <c r="D942" s="133"/>
      <c r="E942" s="108"/>
    </row>
    <row r="943" s="118" customFormat="1" spans="1:5">
      <c r="A943" s="112" t="s">
        <v>754</v>
      </c>
      <c r="B943" s="135"/>
      <c r="C943" s="135"/>
      <c r="D943" s="133"/>
      <c r="E943" s="108"/>
    </row>
    <row r="944" s="118" customFormat="1" spans="1:5">
      <c r="A944" s="112" t="s">
        <v>755</v>
      </c>
      <c r="B944" s="135"/>
      <c r="C944" s="135"/>
      <c r="D944" s="133"/>
      <c r="E944" s="108"/>
    </row>
    <row r="945" s="118" customFormat="1" spans="1:5">
      <c r="A945" s="112" t="s">
        <v>756</v>
      </c>
      <c r="B945" s="135"/>
      <c r="C945" s="135"/>
      <c r="D945" s="133"/>
      <c r="E945" s="108"/>
    </row>
    <row r="946" s="118" customFormat="1" spans="1:5">
      <c r="A946" s="112" t="s">
        <v>757</v>
      </c>
      <c r="B946" s="135"/>
      <c r="C946" s="135"/>
      <c r="D946" s="133"/>
      <c r="E946" s="108"/>
    </row>
    <row r="947" s="118" customFormat="1" spans="1:5">
      <c r="A947" s="112" t="s">
        <v>758</v>
      </c>
      <c r="B947" s="135"/>
      <c r="C947" s="135"/>
      <c r="D947" s="133"/>
      <c r="E947" s="108"/>
    </row>
    <row r="948" s="118" customFormat="1" spans="1:5">
      <c r="A948" s="112" t="s">
        <v>759</v>
      </c>
      <c r="B948" s="135"/>
      <c r="C948" s="135"/>
      <c r="D948" s="133"/>
      <c r="E948" s="108"/>
    </row>
    <row r="949" s="118" customFormat="1" spans="1:5">
      <c r="A949" s="166" t="s">
        <v>760</v>
      </c>
      <c r="B949" s="132">
        <f>SUM(B950:B958)</f>
        <v>20</v>
      </c>
      <c r="C949" s="132">
        <f>SUM(C950:C958)</f>
        <v>0</v>
      </c>
      <c r="D949" s="133">
        <f>C949/B949*100%</f>
        <v>0</v>
      </c>
      <c r="E949" s="134"/>
    </row>
    <row r="950" s="118" customFormat="1" spans="1:5">
      <c r="A950" s="112" t="s">
        <v>42</v>
      </c>
      <c r="B950" s="135"/>
      <c r="C950" s="135"/>
      <c r="D950" s="133"/>
      <c r="E950" s="108"/>
    </row>
    <row r="951" s="118" customFormat="1" spans="1:5">
      <c r="A951" s="112" t="s">
        <v>43</v>
      </c>
      <c r="B951" s="135"/>
      <c r="C951" s="135"/>
      <c r="D951" s="133"/>
      <c r="E951" s="108"/>
    </row>
    <row r="952" s="118" customFormat="1" spans="1:5">
      <c r="A952" s="112" t="s">
        <v>44</v>
      </c>
      <c r="B952" s="135"/>
      <c r="C952" s="135"/>
      <c r="D952" s="133"/>
      <c r="E952" s="108"/>
    </row>
    <row r="953" s="118" customFormat="1" spans="1:5">
      <c r="A953" s="112" t="s">
        <v>761</v>
      </c>
      <c r="B953" s="135">
        <v>20</v>
      </c>
      <c r="C953" s="135"/>
      <c r="D953" s="133">
        <f>C953/B953*100%</f>
        <v>0</v>
      </c>
      <c r="E953" s="108"/>
    </row>
    <row r="954" s="118" customFormat="1" spans="1:5">
      <c r="A954" s="112" t="s">
        <v>762</v>
      </c>
      <c r="B954" s="135"/>
      <c r="C954" s="135"/>
      <c r="D954" s="133"/>
      <c r="E954" s="108"/>
    </row>
    <row r="955" s="118" customFormat="1" spans="1:5">
      <c r="A955" s="112" t="s">
        <v>763</v>
      </c>
      <c r="B955" s="135"/>
      <c r="C955" s="135"/>
      <c r="D955" s="133"/>
      <c r="E955" s="108"/>
    </row>
    <row r="956" s="118" customFormat="1" spans="1:5">
      <c r="A956" s="112" t="s">
        <v>764</v>
      </c>
      <c r="B956" s="135"/>
      <c r="C956" s="135"/>
      <c r="D956" s="133"/>
      <c r="E956" s="108"/>
    </row>
    <row r="957" s="118" customFormat="1" spans="1:5">
      <c r="A957" s="112" t="s">
        <v>765</v>
      </c>
      <c r="B957" s="135"/>
      <c r="C957" s="135"/>
      <c r="D957" s="133"/>
      <c r="E957" s="108"/>
    </row>
    <row r="958" s="118" customFormat="1" spans="1:5">
      <c r="A958" s="112" t="s">
        <v>766</v>
      </c>
      <c r="B958" s="135"/>
      <c r="C958" s="135"/>
      <c r="D958" s="133"/>
      <c r="E958" s="108"/>
    </row>
    <row r="959" s="118" customFormat="1" spans="1:5">
      <c r="A959" s="166" t="s">
        <v>767</v>
      </c>
      <c r="B959" s="132">
        <f>SUM(B960:B963)</f>
        <v>473</v>
      </c>
      <c r="C959" s="132">
        <f>SUM(C960:C963)</f>
        <v>0</v>
      </c>
      <c r="D959" s="133">
        <f t="shared" ref="D959:D961" si="58">C959/B959*100%</f>
        <v>0</v>
      </c>
      <c r="E959" s="134"/>
    </row>
    <row r="960" s="118" customFormat="1" spans="1:5">
      <c r="A960" s="112" t="s">
        <v>768</v>
      </c>
      <c r="B960" s="135">
        <v>121</v>
      </c>
      <c r="C960" s="135"/>
      <c r="D960" s="133">
        <f t="shared" si="58"/>
        <v>0</v>
      </c>
      <c r="E960" s="108"/>
    </row>
    <row r="961" s="118" customFormat="1" spans="1:5">
      <c r="A961" s="112" t="s">
        <v>769</v>
      </c>
      <c r="B961" s="135">
        <v>352</v>
      </c>
      <c r="C961" s="135"/>
      <c r="D961" s="133">
        <f t="shared" si="58"/>
        <v>0</v>
      </c>
      <c r="E961" s="108"/>
    </row>
    <row r="962" s="118" customFormat="1" spans="1:5">
      <c r="A962" s="112" t="s">
        <v>770</v>
      </c>
      <c r="B962" s="135"/>
      <c r="C962" s="135"/>
      <c r="D962" s="133"/>
      <c r="E962" s="108"/>
    </row>
    <row r="963" s="118" customFormat="1" spans="1:5">
      <c r="A963" s="112" t="s">
        <v>771</v>
      </c>
      <c r="B963" s="135"/>
      <c r="C963" s="135"/>
      <c r="D963" s="133"/>
      <c r="E963" s="108"/>
    </row>
    <row r="964" s="118" customFormat="1" spans="1:5">
      <c r="A964" s="166" t="s">
        <v>772</v>
      </c>
      <c r="B964" s="132">
        <f>SUM(B965:B970)</f>
        <v>1</v>
      </c>
      <c r="C964" s="132">
        <f>SUM(C965:C970)</f>
        <v>0</v>
      </c>
      <c r="D964" s="133">
        <f>C964/B964*100%</f>
        <v>0</v>
      </c>
      <c r="E964" s="134"/>
    </row>
    <row r="965" s="118" customFormat="1" spans="1:5">
      <c r="A965" s="112" t="s">
        <v>42</v>
      </c>
      <c r="B965" s="135"/>
      <c r="C965" s="135"/>
      <c r="D965" s="133"/>
      <c r="E965" s="108"/>
    </row>
    <row r="966" s="118" customFormat="1" spans="1:5">
      <c r="A966" s="112" t="s">
        <v>43</v>
      </c>
      <c r="B966" s="135"/>
      <c r="C966" s="135"/>
      <c r="D966" s="133"/>
      <c r="E966" s="108"/>
    </row>
    <row r="967" s="118" customFormat="1" spans="1:5">
      <c r="A967" s="112" t="s">
        <v>44</v>
      </c>
      <c r="B967" s="135"/>
      <c r="C967" s="135"/>
      <c r="D967" s="133"/>
      <c r="E967" s="108"/>
    </row>
    <row r="968" s="118" customFormat="1" spans="1:5">
      <c r="A968" s="112" t="s">
        <v>758</v>
      </c>
      <c r="B968" s="135"/>
      <c r="C968" s="135"/>
      <c r="D968" s="133"/>
      <c r="E968" s="108"/>
    </row>
    <row r="969" s="118" customFormat="1" spans="1:5">
      <c r="A969" s="112" t="s">
        <v>773</v>
      </c>
      <c r="B969" s="135"/>
      <c r="C969" s="135"/>
      <c r="D969" s="133"/>
      <c r="E969" s="108"/>
    </row>
    <row r="970" s="118" customFormat="1" spans="1:5">
      <c r="A970" s="112" t="s">
        <v>774</v>
      </c>
      <c r="B970" s="135">
        <v>1</v>
      </c>
      <c r="C970" s="135"/>
      <c r="D970" s="133">
        <f t="shared" ref="D970:D973" si="59">C970/B970*100%</f>
        <v>0</v>
      </c>
      <c r="E970" s="108"/>
    </row>
    <row r="971" s="118" customFormat="1" spans="1:5">
      <c r="A971" s="166" t="s">
        <v>775</v>
      </c>
      <c r="B971" s="132">
        <f>SUM(B972:B975)</f>
        <v>683</v>
      </c>
      <c r="C971" s="132">
        <f>SUM(C972:C975)</f>
        <v>0</v>
      </c>
      <c r="D971" s="133">
        <f t="shared" si="59"/>
        <v>0</v>
      </c>
      <c r="E971" s="134"/>
    </row>
    <row r="972" s="118" customFormat="1" spans="1:5">
      <c r="A972" s="112" t="s">
        <v>776</v>
      </c>
      <c r="B972" s="135"/>
      <c r="C972" s="135"/>
      <c r="D972" s="133"/>
      <c r="E972" s="108"/>
    </row>
    <row r="973" s="118" customFormat="1" spans="1:5">
      <c r="A973" s="112" t="s">
        <v>777</v>
      </c>
      <c r="B973" s="135">
        <v>683</v>
      </c>
      <c r="C973" s="135"/>
      <c r="D973" s="133">
        <f t="shared" si="59"/>
        <v>0</v>
      </c>
      <c r="E973" s="108"/>
    </row>
    <row r="974" s="118" customFormat="1" spans="1:5">
      <c r="A974" s="112" t="s">
        <v>778</v>
      </c>
      <c r="B974" s="135"/>
      <c r="C974" s="135"/>
      <c r="D974" s="133"/>
      <c r="E974" s="108"/>
    </row>
    <row r="975" s="118" customFormat="1" spans="1:5">
      <c r="A975" s="112" t="s">
        <v>779</v>
      </c>
      <c r="B975" s="135"/>
      <c r="C975" s="135"/>
      <c r="D975" s="133"/>
      <c r="E975" s="108"/>
    </row>
    <row r="976" s="118" customFormat="1" spans="1:5">
      <c r="A976" s="166" t="s">
        <v>780</v>
      </c>
      <c r="B976" s="132">
        <f>SUM(B977:B978)</f>
        <v>0</v>
      </c>
      <c r="C976" s="132">
        <f>SUM(C977:C978)</f>
        <v>600</v>
      </c>
      <c r="D976" s="133"/>
      <c r="E976" s="134"/>
    </row>
    <row r="977" s="118" customFormat="1" spans="1:5">
      <c r="A977" s="112" t="s">
        <v>781</v>
      </c>
      <c r="B977" s="135"/>
      <c r="C977" s="135">
        <v>600</v>
      </c>
      <c r="D977" s="133"/>
      <c r="E977" s="108"/>
    </row>
    <row r="978" s="118" customFormat="1" spans="1:5">
      <c r="A978" s="112" t="s">
        <v>782</v>
      </c>
      <c r="B978" s="135"/>
      <c r="C978" s="135"/>
      <c r="D978" s="133"/>
      <c r="E978" s="108"/>
    </row>
    <row r="979" s="118" customFormat="1" spans="1:5">
      <c r="A979" s="113" t="s">
        <v>783</v>
      </c>
      <c r="B979" s="129">
        <f>SUM(B980,B990,B1006,B1011,B1025,B1032,B1039)</f>
        <v>15720</v>
      </c>
      <c r="C979" s="129">
        <f>SUM(C980,C990,C1006,C1011,C1025,C1032,C1039)</f>
        <v>310</v>
      </c>
      <c r="D979" s="148">
        <f>C979/B979*100%</f>
        <v>0.0197201017811705</v>
      </c>
      <c r="E979" s="102"/>
    </row>
    <row r="980" s="118" customFormat="1" spans="1:5">
      <c r="A980" s="166" t="s">
        <v>784</v>
      </c>
      <c r="B980" s="132">
        <f>SUM(B981:B989)</f>
        <v>0</v>
      </c>
      <c r="C980" s="132">
        <f>SUM(C981:C989)</f>
        <v>0</v>
      </c>
      <c r="D980" s="133"/>
      <c r="E980" s="134"/>
    </row>
    <row r="981" s="118" customFormat="1" spans="1:5">
      <c r="A981" s="112" t="s">
        <v>42</v>
      </c>
      <c r="B981" s="135"/>
      <c r="C981" s="135"/>
      <c r="D981" s="133"/>
      <c r="E981" s="108"/>
    </row>
    <row r="982" s="118" customFormat="1" spans="1:5">
      <c r="A982" s="112" t="s">
        <v>43</v>
      </c>
      <c r="B982" s="135"/>
      <c r="C982" s="135"/>
      <c r="D982" s="133"/>
      <c r="E982" s="108"/>
    </row>
    <row r="983" s="118" customFormat="1" spans="1:5">
      <c r="A983" s="112" t="s">
        <v>44</v>
      </c>
      <c r="B983" s="135"/>
      <c r="C983" s="135"/>
      <c r="D983" s="133"/>
      <c r="E983" s="108"/>
    </row>
    <row r="984" s="118" customFormat="1" spans="1:5">
      <c r="A984" s="112" t="s">
        <v>785</v>
      </c>
      <c r="B984" s="135"/>
      <c r="C984" s="135"/>
      <c r="D984" s="133"/>
      <c r="E984" s="108"/>
    </row>
    <row r="985" s="118" customFormat="1" spans="1:5">
      <c r="A985" s="112" t="s">
        <v>786</v>
      </c>
      <c r="B985" s="135"/>
      <c r="C985" s="135"/>
      <c r="D985" s="133"/>
      <c r="E985" s="108"/>
    </row>
    <row r="986" s="118" customFormat="1" spans="1:5">
      <c r="A986" s="112" t="s">
        <v>787</v>
      </c>
      <c r="B986" s="135"/>
      <c r="C986" s="135"/>
      <c r="D986" s="133"/>
      <c r="E986" s="108"/>
    </row>
    <row r="987" s="118" customFormat="1" spans="1:5">
      <c r="A987" s="112" t="s">
        <v>788</v>
      </c>
      <c r="B987" s="135"/>
      <c r="C987" s="135"/>
      <c r="D987" s="133"/>
      <c r="E987" s="108"/>
    </row>
    <row r="988" s="118" customFormat="1" spans="1:5">
      <c r="A988" s="112" t="s">
        <v>789</v>
      </c>
      <c r="B988" s="135"/>
      <c r="C988" s="135"/>
      <c r="D988" s="133"/>
      <c r="E988" s="108"/>
    </row>
    <row r="989" s="118" customFormat="1" spans="1:5">
      <c r="A989" s="112" t="s">
        <v>790</v>
      </c>
      <c r="B989" s="135"/>
      <c r="C989" s="135"/>
      <c r="D989" s="133"/>
      <c r="E989" s="108"/>
    </row>
    <row r="990" s="118" customFormat="1" spans="1:5">
      <c r="A990" s="166" t="s">
        <v>791</v>
      </c>
      <c r="B990" s="132">
        <f>SUM(B991:B1005)</f>
        <v>6959</v>
      </c>
      <c r="C990" s="132">
        <f>SUM(C991:C1005)</f>
        <v>0</v>
      </c>
      <c r="D990" s="133">
        <f>C990/B990*100%</f>
        <v>0</v>
      </c>
      <c r="E990" s="134"/>
    </row>
    <row r="991" s="118" customFormat="1" spans="1:5">
      <c r="A991" s="112" t="s">
        <v>42</v>
      </c>
      <c r="B991" s="135"/>
      <c r="C991" s="135"/>
      <c r="D991" s="133"/>
      <c r="E991" s="108"/>
    </row>
    <row r="992" s="118" customFormat="1" spans="1:5">
      <c r="A992" s="112" t="s">
        <v>43</v>
      </c>
      <c r="B992" s="135"/>
      <c r="C992" s="135"/>
      <c r="D992" s="133"/>
      <c r="E992" s="108"/>
    </row>
    <row r="993" s="118" customFormat="1" spans="1:5">
      <c r="A993" s="112" t="s">
        <v>44</v>
      </c>
      <c r="B993" s="135"/>
      <c r="C993" s="135"/>
      <c r="D993" s="133"/>
      <c r="E993" s="108"/>
    </row>
    <row r="994" s="118" customFormat="1" spans="1:5">
      <c r="A994" s="112" t="s">
        <v>792</v>
      </c>
      <c r="B994" s="135">
        <v>6959</v>
      </c>
      <c r="C994" s="135"/>
      <c r="D994" s="133">
        <f>C994/B994*100%</f>
        <v>0</v>
      </c>
      <c r="E994" s="108"/>
    </row>
    <row r="995" s="118" customFormat="1" spans="1:5">
      <c r="A995" s="112" t="s">
        <v>793</v>
      </c>
      <c r="B995" s="135"/>
      <c r="C995" s="135"/>
      <c r="D995" s="133"/>
      <c r="E995" s="108"/>
    </row>
    <row r="996" s="118" customFormat="1" spans="1:5">
      <c r="A996" s="112" t="s">
        <v>794</v>
      </c>
      <c r="B996" s="135"/>
      <c r="C996" s="135"/>
      <c r="D996" s="133"/>
      <c r="E996" s="108"/>
    </row>
    <row r="997" s="118" customFormat="1" spans="1:5">
      <c r="A997" s="112" t="s">
        <v>795</v>
      </c>
      <c r="B997" s="135"/>
      <c r="C997" s="135"/>
      <c r="D997" s="133"/>
      <c r="E997" s="108"/>
    </row>
    <row r="998" s="118" customFormat="1" spans="1:5">
      <c r="A998" s="112" t="s">
        <v>796</v>
      </c>
      <c r="B998" s="135"/>
      <c r="C998" s="135"/>
      <c r="D998" s="133"/>
      <c r="E998" s="108"/>
    </row>
    <row r="999" s="118" customFormat="1" spans="1:5">
      <c r="A999" s="112" t="s">
        <v>797</v>
      </c>
      <c r="B999" s="135"/>
      <c r="C999" s="135"/>
      <c r="D999" s="133"/>
      <c r="E999" s="108"/>
    </row>
    <row r="1000" s="118" customFormat="1" spans="1:5">
      <c r="A1000" s="112" t="s">
        <v>798</v>
      </c>
      <c r="B1000" s="135"/>
      <c r="C1000" s="135"/>
      <c r="D1000" s="133"/>
      <c r="E1000" s="108"/>
    </row>
    <row r="1001" s="118" customFormat="1" spans="1:5">
      <c r="A1001" s="112" t="s">
        <v>799</v>
      </c>
      <c r="B1001" s="135"/>
      <c r="C1001" s="135"/>
      <c r="D1001" s="133"/>
      <c r="E1001" s="108"/>
    </row>
    <row r="1002" s="118" customFormat="1" spans="1:5">
      <c r="A1002" s="112" t="s">
        <v>800</v>
      </c>
      <c r="B1002" s="135"/>
      <c r="C1002" s="135"/>
      <c r="D1002" s="133"/>
      <c r="E1002" s="108"/>
    </row>
    <row r="1003" s="118" customFormat="1" spans="1:5">
      <c r="A1003" s="112" t="s">
        <v>801</v>
      </c>
      <c r="B1003" s="135"/>
      <c r="C1003" s="135"/>
      <c r="D1003" s="133"/>
      <c r="E1003" s="108"/>
    </row>
    <row r="1004" s="118" customFormat="1" spans="1:5">
      <c r="A1004" s="112" t="s">
        <v>802</v>
      </c>
      <c r="B1004" s="135"/>
      <c r="C1004" s="135"/>
      <c r="D1004" s="133"/>
      <c r="E1004" s="108"/>
    </row>
    <row r="1005" s="118" customFormat="1" spans="1:5">
      <c r="A1005" s="112" t="s">
        <v>803</v>
      </c>
      <c r="B1005" s="135"/>
      <c r="C1005" s="135"/>
      <c r="D1005" s="133"/>
      <c r="E1005" s="108"/>
    </row>
    <row r="1006" s="118" customFormat="1" spans="1:5">
      <c r="A1006" s="166" t="s">
        <v>804</v>
      </c>
      <c r="B1006" s="132">
        <f>SUM(B1007:B1010)</f>
        <v>0</v>
      </c>
      <c r="C1006" s="132">
        <f>SUM(C1007:C1010)</f>
        <v>0</v>
      </c>
      <c r="D1006" s="133"/>
      <c r="E1006" s="134"/>
    </row>
    <row r="1007" s="118" customFormat="1" spans="1:5">
      <c r="A1007" s="112" t="s">
        <v>42</v>
      </c>
      <c r="B1007" s="135"/>
      <c r="C1007" s="135"/>
      <c r="D1007" s="133"/>
      <c r="E1007" s="108"/>
    </row>
    <row r="1008" s="118" customFormat="1" spans="1:5">
      <c r="A1008" s="112" t="s">
        <v>43</v>
      </c>
      <c r="B1008" s="135"/>
      <c r="C1008" s="135"/>
      <c r="D1008" s="133"/>
      <c r="E1008" s="108"/>
    </row>
    <row r="1009" s="118" customFormat="1" spans="1:5">
      <c r="A1009" s="112" t="s">
        <v>44</v>
      </c>
      <c r="B1009" s="135"/>
      <c r="C1009" s="135"/>
      <c r="D1009" s="133"/>
      <c r="E1009" s="108"/>
    </row>
    <row r="1010" s="118" customFormat="1" spans="1:5">
      <c r="A1010" s="112" t="s">
        <v>805</v>
      </c>
      <c r="B1010" s="135"/>
      <c r="C1010" s="135"/>
      <c r="D1010" s="133"/>
      <c r="E1010" s="108"/>
    </row>
    <row r="1011" s="118" customFormat="1" spans="1:5">
      <c r="A1011" s="166" t="s">
        <v>806</v>
      </c>
      <c r="B1011" s="132">
        <f>SUM(B1012:B1024)</f>
        <v>273</v>
      </c>
      <c r="C1011" s="132">
        <f>SUM(C1012:C1024)</f>
        <v>310</v>
      </c>
      <c r="D1011" s="133">
        <f>C1011/B1011*100%</f>
        <v>1.13553113553114</v>
      </c>
      <c r="E1011" s="134"/>
    </row>
    <row r="1012" s="118" customFormat="1" spans="1:5">
      <c r="A1012" s="112" t="s">
        <v>42</v>
      </c>
      <c r="B1012" s="135">
        <v>273</v>
      </c>
      <c r="C1012" s="135">
        <v>310</v>
      </c>
      <c r="D1012" s="133">
        <f>C1012/B1012*100%</f>
        <v>1.13553113553114</v>
      </c>
      <c r="E1012" s="108"/>
    </row>
    <row r="1013" s="118" customFormat="1" spans="1:5">
      <c r="A1013" s="112" t="s">
        <v>43</v>
      </c>
      <c r="B1013" s="135"/>
      <c r="C1013" s="135"/>
      <c r="D1013" s="133"/>
      <c r="E1013" s="108"/>
    </row>
    <row r="1014" s="118" customFormat="1" spans="1:5">
      <c r="A1014" s="112" t="s">
        <v>44</v>
      </c>
      <c r="B1014" s="135"/>
      <c r="C1014" s="135"/>
      <c r="D1014" s="133"/>
      <c r="E1014" s="108"/>
    </row>
    <row r="1015" s="118" customFormat="1" spans="1:5">
      <c r="A1015" s="112" t="s">
        <v>807</v>
      </c>
      <c r="B1015" s="135"/>
      <c r="C1015" s="135"/>
      <c r="D1015" s="133"/>
      <c r="E1015" s="108"/>
    </row>
    <row r="1016" s="118" customFormat="1" spans="1:5">
      <c r="A1016" s="112" t="s">
        <v>808</v>
      </c>
      <c r="B1016" s="135"/>
      <c r="C1016" s="135"/>
      <c r="D1016" s="133"/>
      <c r="E1016" s="108"/>
    </row>
    <row r="1017" s="118" customFormat="1" spans="1:5">
      <c r="A1017" s="112" t="s">
        <v>809</v>
      </c>
      <c r="B1017" s="135"/>
      <c r="C1017" s="135"/>
      <c r="D1017" s="133"/>
      <c r="E1017" s="108"/>
    </row>
    <row r="1018" s="118" customFormat="1" spans="1:5">
      <c r="A1018" s="112" t="s">
        <v>810</v>
      </c>
      <c r="B1018" s="135"/>
      <c r="C1018" s="135"/>
      <c r="D1018" s="133"/>
      <c r="E1018" s="108"/>
    </row>
    <row r="1019" s="118" customFormat="1" spans="1:5">
      <c r="A1019" s="112" t="s">
        <v>811</v>
      </c>
      <c r="B1019" s="135"/>
      <c r="C1019" s="135"/>
      <c r="D1019" s="133"/>
      <c r="E1019" s="108"/>
    </row>
    <row r="1020" s="118" customFormat="1" spans="1:5">
      <c r="A1020" s="112" t="s">
        <v>812</v>
      </c>
      <c r="B1020" s="135"/>
      <c r="C1020" s="135"/>
      <c r="D1020" s="133"/>
      <c r="E1020" s="108"/>
    </row>
    <row r="1021" s="118" customFormat="1" spans="1:5">
      <c r="A1021" s="112" t="s">
        <v>813</v>
      </c>
      <c r="B1021" s="135"/>
      <c r="C1021" s="135"/>
      <c r="D1021" s="133"/>
      <c r="E1021" s="108"/>
    </row>
    <row r="1022" s="118" customFormat="1" spans="1:5">
      <c r="A1022" s="112" t="s">
        <v>758</v>
      </c>
      <c r="B1022" s="135"/>
      <c r="C1022" s="135"/>
      <c r="D1022" s="133"/>
      <c r="E1022" s="108"/>
    </row>
    <row r="1023" s="118" customFormat="1" spans="1:5">
      <c r="A1023" s="112" t="s">
        <v>814</v>
      </c>
      <c r="B1023" s="135"/>
      <c r="C1023" s="135"/>
      <c r="D1023" s="133"/>
      <c r="E1023" s="108"/>
    </row>
    <row r="1024" s="118" customFormat="1" spans="1:5">
      <c r="A1024" s="112" t="s">
        <v>815</v>
      </c>
      <c r="B1024" s="135"/>
      <c r="C1024" s="135"/>
      <c r="D1024" s="133"/>
      <c r="E1024" s="108"/>
    </row>
    <row r="1025" s="118" customFormat="1" spans="1:5">
      <c r="A1025" s="166" t="s">
        <v>816</v>
      </c>
      <c r="B1025" s="132">
        <f>SUM(B1026:B1031)</f>
        <v>2000</v>
      </c>
      <c r="C1025" s="132">
        <f>SUM(C1026:C1031)</f>
        <v>0</v>
      </c>
      <c r="D1025" s="133">
        <f>C1025/B1025*100%</f>
        <v>0</v>
      </c>
      <c r="E1025" s="134"/>
    </row>
    <row r="1026" s="118" customFormat="1" spans="1:5">
      <c r="A1026" s="112" t="s">
        <v>42</v>
      </c>
      <c r="B1026" s="135"/>
      <c r="C1026" s="135"/>
      <c r="D1026" s="133"/>
      <c r="E1026" s="108"/>
    </row>
    <row r="1027" s="118" customFormat="1" spans="1:5">
      <c r="A1027" s="112" t="s">
        <v>43</v>
      </c>
      <c r="B1027" s="135"/>
      <c r="C1027" s="135"/>
      <c r="D1027" s="133"/>
      <c r="E1027" s="108"/>
    </row>
    <row r="1028" s="118" customFormat="1" spans="1:5">
      <c r="A1028" s="112" t="s">
        <v>44</v>
      </c>
      <c r="B1028" s="135"/>
      <c r="C1028" s="135"/>
      <c r="D1028" s="133"/>
      <c r="E1028" s="108"/>
    </row>
    <row r="1029" s="118" customFormat="1" spans="1:5">
      <c r="A1029" s="112" t="s">
        <v>817</v>
      </c>
      <c r="B1029" s="135"/>
      <c r="C1029" s="135"/>
      <c r="D1029" s="133"/>
      <c r="E1029" s="108"/>
    </row>
    <row r="1030" s="118" customFormat="1" spans="1:5">
      <c r="A1030" s="112" t="s">
        <v>818</v>
      </c>
      <c r="B1030" s="135"/>
      <c r="C1030" s="135"/>
      <c r="D1030" s="133"/>
      <c r="E1030" s="108"/>
    </row>
    <row r="1031" s="118" customFormat="1" spans="1:5">
      <c r="A1031" s="112" t="s">
        <v>819</v>
      </c>
      <c r="B1031" s="135">
        <v>2000</v>
      </c>
      <c r="C1031" s="135"/>
      <c r="D1031" s="133">
        <f>C1031/B1031*100%</f>
        <v>0</v>
      </c>
      <c r="E1031" s="108"/>
    </row>
    <row r="1032" s="118" customFormat="1" spans="1:5">
      <c r="A1032" s="166" t="s">
        <v>820</v>
      </c>
      <c r="B1032" s="132">
        <f>SUM(B1033:B1038)</f>
        <v>6488</v>
      </c>
      <c r="C1032" s="132">
        <f>SUM(C1033:C1038)</f>
        <v>0</v>
      </c>
      <c r="D1032" s="133">
        <f>C1032/B1032*100%</f>
        <v>0</v>
      </c>
      <c r="E1032" s="134"/>
    </row>
    <row r="1033" s="118" customFormat="1" spans="1:5">
      <c r="A1033" s="112" t="s">
        <v>42</v>
      </c>
      <c r="B1033" s="135"/>
      <c r="C1033" s="135"/>
      <c r="D1033" s="133"/>
      <c r="E1033" s="108"/>
    </row>
    <row r="1034" s="118" customFormat="1" spans="1:5">
      <c r="A1034" s="112" t="s">
        <v>43</v>
      </c>
      <c r="B1034" s="135"/>
      <c r="C1034" s="135"/>
      <c r="D1034" s="133"/>
      <c r="E1034" s="108"/>
    </row>
    <row r="1035" s="118" customFormat="1" spans="1:5">
      <c r="A1035" s="112" t="s">
        <v>44</v>
      </c>
      <c r="B1035" s="135"/>
      <c r="C1035" s="135"/>
      <c r="D1035" s="133"/>
      <c r="E1035" s="108"/>
    </row>
    <row r="1036" s="118" customFormat="1" spans="1:5">
      <c r="A1036" s="112" t="s">
        <v>821</v>
      </c>
      <c r="B1036" s="135"/>
      <c r="C1036" s="135"/>
      <c r="D1036" s="133"/>
      <c r="E1036" s="108"/>
    </row>
    <row r="1037" s="118" customFormat="1" spans="1:5">
      <c r="A1037" s="112" t="s">
        <v>822</v>
      </c>
      <c r="B1037" s="135">
        <v>10</v>
      </c>
      <c r="C1037" s="135"/>
      <c r="D1037" s="133">
        <f>C1037/B1037*100%</f>
        <v>0</v>
      </c>
      <c r="E1037" s="108"/>
    </row>
    <row r="1038" s="118" customFormat="1" spans="1:5">
      <c r="A1038" s="112" t="s">
        <v>823</v>
      </c>
      <c r="B1038" s="135">
        <v>6478</v>
      </c>
      <c r="C1038" s="135"/>
      <c r="D1038" s="133">
        <f>C1038/B1038*100%</f>
        <v>0</v>
      </c>
      <c r="E1038" s="108"/>
    </row>
    <row r="1039" s="118" customFormat="1" spans="1:5">
      <c r="A1039" s="166" t="s">
        <v>824</v>
      </c>
      <c r="B1039" s="132">
        <f>SUM(B1040:B1044)</f>
        <v>0</v>
      </c>
      <c r="C1039" s="132">
        <f>SUM(C1040:C1044)</f>
        <v>0</v>
      </c>
      <c r="D1039" s="133"/>
      <c r="E1039" s="134"/>
    </row>
    <row r="1040" s="118" customFormat="1" spans="1:5">
      <c r="A1040" s="112" t="s">
        <v>825</v>
      </c>
      <c r="B1040" s="135"/>
      <c r="C1040" s="135"/>
      <c r="D1040" s="133"/>
      <c r="E1040" s="108"/>
    </row>
    <row r="1041" s="118" customFormat="1" spans="1:5">
      <c r="A1041" s="112" t="s">
        <v>826</v>
      </c>
      <c r="B1041" s="135"/>
      <c r="C1041" s="135"/>
      <c r="D1041" s="133"/>
      <c r="E1041" s="108"/>
    </row>
    <row r="1042" s="118" customFormat="1" spans="1:5">
      <c r="A1042" s="112" t="s">
        <v>827</v>
      </c>
      <c r="B1042" s="135"/>
      <c r="C1042" s="135"/>
      <c r="D1042" s="133"/>
      <c r="E1042" s="108"/>
    </row>
    <row r="1043" s="118" customFormat="1" spans="1:5">
      <c r="A1043" s="112" t="s">
        <v>828</v>
      </c>
      <c r="B1043" s="135"/>
      <c r="C1043" s="135"/>
      <c r="D1043" s="133"/>
      <c r="E1043" s="108"/>
    </row>
    <row r="1044" s="118" customFormat="1" spans="1:5">
      <c r="A1044" s="112" t="s">
        <v>829</v>
      </c>
      <c r="B1044" s="135"/>
      <c r="C1044" s="135"/>
      <c r="D1044" s="133"/>
      <c r="E1044" s="108"/>
    </row>
    <row r="1045" s="118" customFormat="1" spans="1:5">
      <c r="A1045" s="113" t="s">
        <v>830</v>
      </c>
      <c r="B1045" s="129">
        <f>SUM(B1046,B1056,B1062)</f>
        <v>110</v>
      </c>
      <c r="C1045" s="129">
        <f>SUM(C1046,C1056,C1062)</f>
        <v>0</v>
      </c>
      <c r="D1045" s="148">
        <f>C1045/B1045*100%</f>
        <v>0</v>
      </c>
      <c r="E1045" s="102"/>
    </row>
    <row r="1046" s="118" customFormat="1" spans="1:5">
      <c r="A1046" s="166" t="s">
        <v>831</v>
      </c>
      <c r="B1046" s="132">
        <f>SUM(B1047:B1055)</f>
        <v>0</v>
      </c>
      <c r="C1046" s="132">
        <f>SUM(C1047:C1055)</f>
        <v>0</v>
      </c>
      <c r="D1046" s="133"/>
      <c r="E1046" s="134"/>
    </row>
    <row r="1047" s="118" customFormat="1" spans="1:5">
      <c r="A1047" s="112" t="s">
        <v>42</v>
      </c>
      <c r="B1047" s="135"/>
      <c r="C1047" s="135"/>
      <c r="D1047" s="133"/>
      <c r="E1047" s="108"/>
    </row>
    <row r="1048" s="118" customFormat="1" spans="1:5">
      <c r="A1048" s="112" t="s">
        <v>43</v>
      </c>
      <c r="B1048" s="135"/>
      <c r="C1048" s="135"/>
      <c r="D1048" s="133"/>
      <c r="E1048" s="108"/>
    </row>
    <row r="1049" s="118" customFormat="1" spans="1:5">
      <c r="A1049" s="112" t="s">
        <v>44</v>
      </c>
      <c r="B1049" s="135"/>
      <c r="C1049" s="135"/>
      <c r="D1049" s="133"/>
      <c r="E1049" s="108"/>
    </row>
    <row r="1050" s="118" customFormat="1" spans="1:5">
      <c r="A1050" s="112" t="s">
        <v>832</v>
      </c>
      <c r="B1050" s="135"/>
      <c r="C1050" s="135"/>
      <c r="D1050" s="133"/>
      <c r="E1050" s="108"/>
    </row>
    <row r="1051" s="118" customFormat="1" spans="1:5">
      <c r="A1051" s="112" t="s">
        <v>833</v>
      </c>
      <c r="B1051" s="135"/>
      <c r="C1051" s="135"/>
      <c r="D1051" s="133"/>
      <c r="E1051" s="108"/>
    </row>
    <row r="1052" s="118" customFormat="1" spans="1:5">
      <c r="A1052" s="112" t="s">
        <v>834</v>
      </c>
      <c r="B1052" s="135"/>
      <c r="C1052" s="135"/>
      <c r="D1052" s="133"/>
      <c r="E1052" s="108"/>
    </row>
    <row r="1053" s="118" customFormat="1" spans="1:5">
      <c r="A1053" s="112" t="s">
        <v>835</v>
      </c>
      <c r="B1053" s="135"/>
      <c r="C1053" s="135"/>
      <c r="D1053" s="133"/>
      <c r="E1053" s="108"/>
    </row>
    <row r="1054" s="118" customFormat="1" spans="1:5">
      <c r="A1054" s="112" t="s">
        <v>51</v>
      </c>
      <c r="B1054" s="135"/>
      <c r="C1054" s="135"/>
      <c r="D1054" s="133"/>
      <c r="E1054" s="108"/>
    </row>
    <row r="1055" s="118" customFormat="1" spans="1:5">
      <c r="A1055" s="112" t="s">
        <v>836</v>
      </c>
      <c r="B1055" s="135"/>
      <c r="C1055" s="135"/>
      <c r="D1055" s="133"/>
      <c r="E1055" s="108"/>
    </row>
    <row r="1056" s="118" customFormat="1" spans="1:5">
      <c r="A1056" s="166" t="s">
        <v>837</v>
      </c>
      <c r="B1056" s="132">
        <f>SUM(B1057:B1061)</f>
        <v>0</v>
      </c>
      <c r="C1056" s="132">
        <f>SUM(C1057:C1061)</f>
        <v>0</v>
      </c>
      <c r="D1056" s="133"/>
      <c r="E1056" s="134"/>
    </row>
    <row r="1057" s="118" customFormat="1" spans="1:5">
      <c r="A1057" s="112" t="s">
        <v>42</v>
      </c>
      <c r="B1057" s="135"/>
      <c r="C1057" s="135"/>
      <c r="D1057" s="133"/>
      <c r="E1057" s="108"/>
    </row>
    <row r="1058" s="118" customFormat="1" spans="1:5">
      <c r="A1058" s="112" t="s">
        <v>43</v>
      </c>
      <c r="B1058" s="135"/>
      <c r="C1058" s="135"/>
      <c r="D1058" s="133"/>
      <c r="E1058" s="108"/>
    </row>
    <row r="1059" s="118" customFormat="1" spans="1:5">
      <c r="A1059" s="112" t="s">
        <v>44</v>
      </c>
      <c r="B1059" s="135"/>
      <c r="C1059" s="135"/>
      <c r="D1059" s="133"/>
      <c r="E1059" s="108"/>
    </row>
    <row r="1060" s="118" customFormat="1" spans="1:5">
      <c r="A1060" s="112" t="s">
        <v>838</v>
      </c>
      <c r="B1060" s="135"/>
      <c r="C1060" s="135"/>
      <c r="D1060" s="133"/>
      <c r="E1060" s="108"/>
    </row>
    <row r="1061" s="118" customFormat="1" spans="1:5">
      <c r="A1061" s="112" t="s">
        <v>839</v>
      </c>
      <c r="B1061" s="135"/>
      <c r="C1061" s="135"/>
      <c r="D1061" s="133"/>
      <c r="E1061" s="108"/>
    </row>
    <row r="1062" s="118" customFormat="1" spans="1:5">
      <c r="A1062" s="166" t="s">
        <v>840</v>
      </c>
      <c r="B1062" s="132">
        <f>B1063+B1064</f>
        <v>110</v>
      </c>
      <c r="C1062" s="132">
        <f>C1063+C1064</f>
        <v>0</v>
      </c>
      <c r="D1062" s="133">
        <f>C1062/B1062*100%</f>
        <v>0</v>
      </c>
      <c r="E1062" s="134"/>
    </row>
    <row r="1063" s="118" customFormat="1" spans="1:5">
      <c r="A1063" s="112" t="s">
        <v>841</v>
      </c>
      <c r="B1063" s="135"/>
      <c r="C1063" s="135"/>
      <c r="D1063" s="133"/>
      <c r="E1063" s="108"/>
    </row>
    <row r="1064" s="118" customFormat="1" spans="1:5">
      <c r="A1064" s="112" t="s">
        <v>842</v>
      </c>
      <c r="B1064" s="135">
        <v>110</v>
      </c>
      <c r="C1064" s="135"/>
      <c r="D1064" s="133">
        <f>C1064/B1064*100%</f>
        <v>0</v>
      </c>
      <c r="E1064" s="108"/>
    </row>
    <row r="1065" s="118" customFormat="1" spans="1:5">
      <c r="A1065" s="113" t="s">
        <v>843</v>
      </c>
      <c r="B1065" s="129">
        <f>SUM(B1066,B1073,B1079)</f>
        <v>0</v>
      </c>
      <c r="C1065" s="129">
        <f>SUM(C1066,C1073,C1079)</f>
        <v>0</v>
      </c>
      <c r="D1065" s="148">
        <v>0</v>
      </c>
      <c r="E1065" s="102"/>
    </row>
    <row r="1066" s="118" customFormat="1" spans="1:5">
      <c r="A1066" s="166" t="s">
        <v>844</v>
      </c>
      <c r="B1066" s="132">
        <f>SUM(B1067:B1072)</f>
        <v>0</v>
      </c>
      <c r="C1066" s="132">
        <f>SUM(C1067:C1072)</f>
        <v>0</v>
      </c>
      <c r="D1066" s="133"/>
      <c r="E1066" s="134"/>
    </row>
    <row r="1067" s="118" customFormat="1" spans="1:5">
      <c r="A1067" s="112" t="s">
        <v>42</v>
      </c>
      <c r="B1067" s="135"/>
      <c r="C1067" s="135"/>
      <c r="D1067" s="133"/>
      <c r="E1067" s="108"/>
    </row>
    <row r="1068" s="118" customFormat="1" spans="1:5">
      <c r="A1068" s="112" t="s">
        <v>43</v>
      </c>
      <c r="B1068" s="135"/>
      <c r="C1068" s="135"/>
      <c r="D1068" s="133"/>
      <c r="E1068" s="108"/>
    </row>
    <row r="1069" s="118" customFormat="1" spans="1:5">
      <c r="A1069" s="112" t="s">
        <v>44</v>
      </c>
      <c r="B1069" s="135"/>
      <c r="C1069" s="135"/>
      <c r="D1069" s="133"/>
      <c r="E1069" s="108"/>
    </row>
    <row r="1070" s="118" customFormat="1" spans="1:5">
      <c r="A1070" s="112" t="s">
        <v>845</v>
      </c>
      <c r="B1070" s="135"/>
      <c r="C1070" s="135"/>
      <c r="D1070" s="133"/>
      <c r="E1070" s="108"/>
    </row>
    <row r="1071" s="118" customFormat="1" spans="1:5">
      <c r="A1071" s="112" t="s">
        <v>51</v>
      </c>
      <c r="B1071" s="135"/>
      <c r="C1071" s="135"/>
      <c r="D1071" s="133"/>
      <c r="E1071" s="108"/>
    </row>
    <row r="1072" s="118" customFormat="1" spans="1:5">
      <c r="A1072" s="112" t="s">
        <v>846</v>
      </c>
      <c r="B1072" s="135"/>
      <c r="C1072" s="135"/>
      <c r="D1072" s="133"/>
      <c r="E1072" s="108"/>
    </row>
    <row r="1073" s="118" customFormat="1" spans="1:5">
      <c r="A1073" s="166" t="s">
        <v>847</v>
      </c>
      <c r="B1073" s="132">
        <f>SUM(B1074:B1078)</f>
        <v>0</v>
      </c>
      <c r="C1073" s="132">
        <f>SUM(C1074:C1078)</f>
        <v>0</v>
      </c>
      <c r="D1073" s="133"/>
      <c r="E1073" s="134"/>
    </row>
    <row r="1074" s="118" customFormat="1" spans="1:5">
      <c r="A1074" s="112" t="s">
        <v>848</v>
      </c>
      <c r="B1074" s="135"/>
      <c r="C1074" s="135"/>
      <c r="D1074" s="133"/>
      <c r="E1074" s="108"/>
    </row>
    <row r="1075" s="118" customFormat="1" spans="1:5">
      <c r="A1075" s="167" t="s">
        <v>849</v>
      </c>
      <c r="B1075" s="135"/>
      <c r="C1075" s="135"/>
      <c r="D1075" s="133"/>
      <c r="E1075" s="108"/>
    </row>
    <row r="1076" s="118" customFormat="1" spans="1:5">
      <c r="A1076" s="112" t="s">
        <v>850</v>
      </c>
      <c r="B1076" s="135"/>
      <c r="C1076" s="135"/>
      <c r="D1076" s="133"/>
      <c r="E1076" s="108"/>
    </row>
    <row r="1077" s="118" customFormat="1" spans="1:5">
      <c r="A1077" s="112" t="s">
        <v>851</v>
      </c>
      <c r="B1077" s="135"/>
      <c r="C1077" s="135"/>
      <c r="D1077" s="133"/>
      <c r="E1077" s="108"/>
    </row>
    <row r="1078" s="118" customFormat="1" spans="1:5">
      <c r="A1078" s="112" t="s">
        <v>852</v>
      </c>
      <c r="B1078" s="135"/>
      <c r="C1078" s="135"/>
      <c r="D1078" s="133"/>
      <c r="E1078" s="108"/>
    </row>
    <row r="1079" s="118" customFormat="1" spans="1:5">
      <c r="A1079" s="166" t="s">
        <v>853</v>
      </c>
      <c r="B1079" s="132"/>
      <c r="C1079" s="132"/>
      <c r="D1079" s="133"/>
      <c r="E1079" s="134"/>
    </row>
    <row r="1080" s="118" customFormat="1" spans="1:5">
      <c r="A1080" s="113" t="s">
        <v>854</v>
      </c>
      <c r="B1080" s="129">
        <f>SUM(B1081:B1089)</f>
        <v>0</v>
      </c>
      <c r="C1080" s="129">
        <f>SUM(C1081:C1089)</f>
        <v>0</v>
      </c>
      <c r="D1080" s="148">
        <v>0</v>
      </c>
      <c r="E1080" s="102"/>
    </row>
    <row r="1081" s="118" customFormat="1" spans="1:5">
      <c r="A1081" s="112" t="s">
        <v>855</v>
      </c>
      <c r="B1081" s="135"/>
      <c r="C1081" s="135"/>
      <c r="D1081" s="133"/>
      <c r="E1081" s="108"/>
    </row>
    <row r="1082" s="118" customFormat="1" spans="1:5">
      <c r="A1082" s="112" t="s">
        <v>856</v>
      </c>
      <c r="B1082" s="135"/>
      <c r="C1082" s="135"/>
      <c r="D1082" s="133"/>
      <c r="E1082" s="108"/>
    </row>
    <row r="1083" s="118" customFormat="1" spans="1:5">
      <c r="A1083" s="112" t="s">
        <v>857</v>
      </c>
      <c r="B1083" s="135"/>
      <c r="C1083" s="135"/>
      <c r="D1083" s="133"/>
      <c r="E1083" s="108"/>
    </row>
    <row r="1084" s="118" customFormat="1" spans="1:5">
      <c r="A1084" s="112" t="s">
        <v>858</v>
      </c>
      <c r="B1084" s="135"/>
      <c r="C1084" s="135"/>
      <c r="D1084" s="133"/>
      <c r="E1084" s="108"/>
    </row>
    <row r="1085" s="118" customFormat="1" spans="1:5">
      <c r="A1085" s="112" t="s">
        <v>859</v>
      </c>
      <c r="B1085" s="135"/>
      <c r="C1085" s="135"/>
      <c r="D1085" s="133"/>
      <c r="E1085" s="108"/>
    </row>
    <row r="1086" s="118" customFormat="1" spans="1:5">
      <c r="A1086" s="112" t="s">
        <v>860</v>
      </c>
      <c r="B1086" s="135"/>
      <c r="C1086" s="135"/>
      <c r="D1086" s="133"/>
      <c r="E1086" s="108"/>
    </row>
    <row r="1087" s="118" customFormat="1" spans="1:5">
      <c r="A1087" s="112" t="s">
        <v>861</v>
      </c>
      <c r="B1087" s="135"/>
      <c r="C1087" s="135"/>
      <c r="D1087" s="133"/>
      <c r="E1087" s="108"/>
    </row>
    <row r="1088" s="118" customFormat="1" spans="1:5">
      <c r="A1088" s="112" t="s">
        <v>862</v>
      </c>
      <c r="B1088" s="135"/>
      <c r="C1088" s="135"/>
      <c r="D1088" s="133"/>
      <c r="E1088" s="108"/>
    </row>
    <row r="1089" s="118" customFormat="1" spans="1:5">
      <c r="A1089" s="112" t="s">
        <v>863</v>
      </c>
      <c r="B1089" s="135"/>
      <c r="C1089" s="135"/>
      <c r="D1089" s="133"/>
      <c r="E1089" s="108"/>
    </row>
    <row r="1090" s="118" customFormat="1" spans="1:5">
      <c r="A1090" s="113" t="s">
        <v>864</v>
      </c>
      <c r="B1090" s="129">
        <f>SUM(B1091,B1118,B1133)</f>
        <v>1067</v>
      </c>
      <c r="C1090" s="129">
        <f>SUM(C1091,C1118,C1133)</f>
        <v>1354</v>
      </c>
      <c r="D1090" s="148">
        <f t="shared" ref="D1090:D1092" si="60">C1090/B1090*100%</f>
        <v>1.26897844423618</v>
      </c>
      <c r="E1090" s="102"/>
    </row>
    <row r="1091" s="118" customFormat="1" spans="1:5">
      <c r="A1091" s="166" t="s">
        <v>865</v>
      </c>
      <c r="B1091" s="132">
        <f>SUM(B1092:B1117)</f>
        <v>1050</v>
      </c>
      <c r="C1091" s="132">
        <f>SUM(C1092:C1117)</f>
        <v>1330</v>
      </c>
      <c r="D1091" s="133">
        <f t="shared" si="60"/>
        <v>1.26666666666667</v>
      </c>
      <c r="E1091" s="134"/>
    </row>
    <row r="1092" s="118" customFormat="1" spans="1:5">
      <c r="A1092" s="112" t="s">
        <v>42</v>
      </c>
      <c r="B1092" s="135">
        <v>713</v>
      </c>
      <c r="C1092" s="135">
        <v>813</v>
      </c>
      <c r="D1092" s="133">
        <f t="shared" si="60"/>
        <v>1.14025245441795</v>
      </c>
      <c r="E1092" s="108"/>
    </row>
    <row r="1093" s="118" customFormat="1" spans="1:5">
      <c r="A1093" s="112" t="s">
        <v>43</v>
      </c>
      <c r="B1093" s="135"/>
      <c r="C1093" s="135"/>
      <c r="D1093" s="133"/>
      <c r="E1093" s="108"/>
    </row>
    <row r="1094" s="118" customFormat="1" spans="1:5">
      <c r="A1094" s="112" t="s">
        <v>44</v>
      </c>
      <c r="B1094" s="135"/>
      <c r="C1094" s="135"/>
      <c r="D1094" s="133"/>
      <c r="E1094" s="108"/>
    </row>
    <row r="1095" s="118" customFormat="1" spans="1:5">
      <c r="A1095" s="112" t="s">
        <v>866</v>
      </c>
      <c r="B1095" s="135"/>
      <c r="C1095" s="135"/>
      <c r="D1095" s="133"/>
      <c r="E1095" s="108"/>
    </row>
    <row r="1096" s="118" customFormat="1" spans="1:5">
      <c r="A1096" s="112" t="s">
        <v>867</v>
      </c>
      <c r="B1096" s="135">
        <v>86</v>
      </c>
      <c r="C1096" s="135">
        <v>97</v>
      </c>
      <c r="D1096" s="133">
        <f>C1096/B1096*100%</f>
        <v>1.12790697674419</v>
      </c>
      <c r="E1096" s="108"/>
    </row>
    <row r="1097" s="118" customFormat="1" spans="1:5">
      <c r="A1097" s="112" t="s">
        <v>868</v>
      </c>
      <c r="B1097" s="135"/>
      <c r="C1097" s="135"/>
      <c r="D1097" s="133"/>
      <c r="E1097" s="108"/>
    </row>
    <row r="1098" s="118" customFormat="1" spans="1:5">
      <c r="A1098" s="112" t="s">
        <v>869</v>
      </c>
      <c r="B1098" s="135"/>
      <c r="C1098" s="135"/>
      <c r="D1098" s="133"/>
      <c r="E1098" s="108"/>
    </row>
    <row r="1099" s="118" customFormat="1" spans="1:5">
      <c r="A1099" s="112" t="s">
        <v>870</v>
      </c>
      <c r="B1099" s="135">
        <v>30</v>
      </c>
      <c r="C1099" s="135"/>
      <c r="D1099" s="133">
        <f>C1099/B1099*100%</f>
        <v>0</v>
      </c>
      <c r="E1099" s="108"/>
    </row>
    <row r="1100" s="118" customFormat="1" spans="1:5">
      <c r="A1100" s="112" t="s">
        <v>871</v>
      </c>
      <c r="B1100" s="135"/>
      <c r="C1100" s="135"/>
      <c r="D1100" s="133"/>
      <c r="E1100" s="108"/>
    </row>
    <row r="1101" s="118" customFormat="1" spans="1:5">
      <c r="A1101" s="112" t="s">
        <v>872</v>
      </c>
      <c r="B1101" s="135"/>
      <c r="C1101" s="135"/>
      <c r="D1101" s="133"/>
      <c r="E1101" s="108"/>
    </row>
    <row r="1102" s="118" customFormat="1" spans="1:5">
      <c r="A1102" s="112" t="s">
        <v>873</v>
      </c>
      <c r="B1102" s="135">
        <v>30</v>
      </c>
      <c r="C1102" s="135"/>
      <c r="D1102" s="133">
        <f>C1102/B1102*100%</f>
        <v>0</v>
      </c>
      <c r="E1102" s="108"/>
    </row>
    <row r="1103" s="118" customFormat="1" spans="1:5">
      <c r="A1103" s="112" t="s">
        <v>874</v>
      </c>
      <c r="B1103" s="135"/>
      <c r="C1103" s="135"/>
      <c r="D1103" s="133"/>
      <c r="E1103" s="108"/>
    </row>
    <row r="1104" s="118" customFormat="1" spans="1:5">
      <c r="A1104" s="112" t="s">
        <v>875</v>
      </c>
      <c r="B1104" s="135"/>
      <c r="C1104" s="135"/>
      <c r="D1104" s="133"/>
      <c r="E1104" s="108"/>
    </row>
    <row r="1105" s="118" customFormat="1" spans="1:5">
      <c r="A1105" s="112" t="s">
        <v>876</v>
      </c>
      <c r="B1105" s="135"/>
      <c r="C1105" s="135"/>
      <c r="D1105" s="133"/>
      <c r="E1105" s="108"/>
    </row>
    <row r="1106" s="118" customFormat="1" spans="1:5">
      <c r="A1106" s="112" t="s">
        <v>877</v>
      </c>
      <c r="B1106" s="135"/>
      <c r="C1106" s="135"/>
      <c r="D1106" s="133"/>
      <c r="E1106" s="108"/>
    </row>
    <row r="1107" s="118" customFormat="1" spans="1:5">
      <c r="A1107" s="112" t="s">
        <v>878</v>
      </c>
      <c r="B1107" s="135"/>
      <c r="C1107" s="135"/>
      <c r="D1107" s="133"/>
      <c r="E1107" s="108"/>
    </row>
    <row r="1108" s="118" customFormat="1" spans="1:5">
      <c r="A1108" s="112" t="s">
        <v>879</v>
      </c>
      <c r="B1108" s="135"/>
      <c r="C1108" s="135"/>
      <c r="D1108" s="133"/>
      <c r="E1108" s="108"/>
    </row>
    <row r="1109" s="118" customFormat="1" spans="1:5">
      <c r="A1109" s="112" t="s">
        <v>880</v>
      </c>
      <c r="B1109" s="135"/>
      <c r="C1109" s="135"/>
      <c r="D1109" s="133"/>
      <c r="E1109" s="108"/>
    </row>
    <row r="1110" s="118" customFormat="1" spans="1:5">
      <c r="A1110" s="112" t="s">
        <v>881</v>
      </c>
      <c r="B1110" s="135"/>
      <c r="C1110" s="135"/>
      <c r="D1110" s="133"/>
      <c r="E1110" s="108"/>
    </row>
    <row r="1111" s="118" customFormat="1" spans="1:5">
      <c r="A1111" s="112" t="s">
        <v>882</v>
      </c>
      <c r="B1111" s="135"/>
      <c r="C1111" s="135"/>
      <c r="D1111" s="133"/>
      <c r="E1111" s="108"/>
    </row>
    <row r="1112" s="118" customFormat="1" spans="1:5">
      <c r="A1112" s="112" t="s">
        <v>883</v>
      </c>
      <c r="B1112" s="135"/>
      <c r="C1112" s="135"/>
      <c r="D1112" s="133"/>
      <c r="E1112" s="108"/>
    </row>
    <row r="1113" s="118" customFormat="1" spans="1:5">
      <c r="A1113" s="112" t="s">
        <v>884</v>
      </c>
      <c r="B1113" s="135"/>
      <c r="C1113" s="135"/>
      <c r="D1113" s="133"/>
      <c r="E1113" s="108"/>
    </row>
    <row r="1114" s="118" customFormat="1" spans="1:5">
      <c r="A1114" s="112" t="s">
        <v>885</v>
      </c>
      <c r="B1114" s="135"/>
      <c r="C1114" s="135"/>
      <c r="D1114" s="133"/>
      <c r="E1114" s="108"/>
    </row>
    <row r="1115" s="118" customFormat="1" spans="1:5">
      <c r="A1115" s="112" t="s">
        <v>886</v>
      </c>
      <c r="B1115" s="135"/>
      <c r="C1115" s="135"/>
      <c r="D1115" s="133"/>
      <c r="E1115" s="108"/>
    </row>
    <row r="1116" s="118" customFormat="1" spans="1:5">
      <c r="A1116" s="112" t="s">
        <v>51</v>
      </c>
      <c r="B1116" s="135">
        <v>103</v>
      </c>
      <c r="C1116" s="135">
        <v>309</v>
      </c>
      <c r="D1116" s="133">
        <f t="shared" ref="D1116:D1119" si="61">C1116/B1116*100%</f>
        <v>3</v>
      </c>
      <c r="E1116" s="108"/>
    </row>
    <row r="1117" s="118" customFormat="1" spans="1:5">
      <c r="A1117" s="112" t="s">
        <v>887</v>
      </c>
      <c r="B1117" s="135">
        <v>88</v>
      </c>
      <c r="C1117" s="135">
        <v>111</v>
      </c>
      <c r="D1117" s="133">
        <f t="shared" si="61"/>
        <v>1.26136363636364</v>
      </c>
      <c r="E1117" s="108"/>
    </row>
    <row r="1118" s="118" customFormat="1" spans="1:5">
      <c r="A1118" s="166" t="s">
        <v>888</v>
      </c>
      <c r="B1118" s="132">
        <f>SUM(B1119:B1132)</f>
        <v>17</v>
      </c>
      <c r="C1118" s="132">
        <f>SUM(C1119:C1132)</f>
        <v>24</v>
      </c>
      <c r="D1118" s="133">
        <f t="shared" si="61"/>
        <v>1.41176470588235</v>
      </c>
      <c r="E1118" s="134"/>
    </row>
    <row r="1119" s="118" customFormat="1" spans="1:5">
      <c r="A1119" s="112" t="s">
        <v>42</v>
      </c>
      <c r="B1119" s="135">
        <v>7</v>
      </c>
      <c r="C1119" s="135">
        <v>14</v>
      </c>
      <c r="D1119" s="133">
        <f t="shared" si="61"/>
        <v>2</v>
      </c>
      <c r="E1119" s="108"/>
    </row>
    <row r="1120" s="118" customFormat="1" spans="1:5">
      <c r="A1120" s="112" t="s">
        <v>43</v>
      </c>
      <c r="B1120" s="135"/>
      <c r="C1120" s="135"/>
      <c r="D1120" s="133"/>
      <c r="E1120" s="108"/>
    </row>
    <row r="1121" s="118" customFormat="1" spans="1:5">
      <c r="A1121" s="112" t="s">
        <v>44</v>
      </c>
      <c r="B1121" s="135"/>
      <c r="C1121" s="135"/>
      <c r="D1121" s="133"/>
      <c r="E1121" s="108"/>
    </row>
    <row r="1122" s="118" customFormat="1" spans="1:5">
      <c r="A1122" s="112" t="s">
        <v>889</v>
      </c>
      <c r="B1122" s="135"/>
      <c r="C1122" s="135"/>
      <c r="D1122" s="133"/>
      <c r="E1122" s="108"/>
    </row>
    <row r="1123" s="118" customFormat="1" spans="1:5">
      <c r="A1123" s="112" t="s">
        <v>890</v>
      </c>
      <c r="B1123" s="135"/>
      <c r="C1123" s="135"/>
      <c r="D1123" s="133"/>
      <c r="E1123" s="108"/>
    </row>
    <row r="1124" s="118" customFormat="1" spans="1:5">
      <c r="A1124" s="112" t="s">
        <v>891</v>
      </c>
      <c r="B1124" s="135"/>
      <c r="C1124" s="135"/>
      <c r="D1124" s="133"/>
      <c r="E1124" s="108"/>
    </row>
    <row r="1125" s="118" customFormat="1" spans="1:5">
      <c r="A1125" s="112" t="s">
        <v>892</v>
      </c>
      <c r="B1125" s="135"/>
      <c r="C1125" s="135"/>
      <c r="D1125" s="133"/>
      <c r="E1125" s="108"/>
    </row>
    <row r="1126" s="118" customFormat="1" spans="1:5">
      <c r="A1126" s="112" t="s">
        <v>893</v>
      </c>
      <c r="B1126" s="135">
        <v>10</v>
      </c>
      <c r="C1126" s="135">
        <v>10</v>
      </c>
      <c r="D1126" s="133">
        <f>C1126/B1126*100%</f>
        <v>1</v>
      </c>
      <c r="E1126" s="108"/>
    </row>
    <row r="1127" s="118" customFormat="1" spans="1:5">
      <c r="A1127" s="112" t="s">
        <v>894</v>
      </c>
      <c r="B1127" s="135"/>
      <c r="C1127" s="135"/>
      <c r="D1127" s="133"/>
      <c r="E1127" s="108"/>
    </row>
    <row r="1128" s="118" customFormat="1" spans="1:5">
      <c r="A1128" s="112" t="s">
        <v>895</v>
      </c>
      <c r="B1128" s="135"/>
      <c r="C1128" s="135"/>
      <c r="D1128" s="133"/>
      <c r="E1128" s="108"/>
    </row>
    <row r="1129" s="118" customFormat="1" spans="1:5">
      <c r="A1129" s="112" t="s">
        <v>896</v>
      </c>
      <c r="B1129" s="135"/>
      <c r="C1129" s="135"/>
      <c r="D1129" s="133"/>
      <c r="E1129" s="108"/>
    </row>
    <row r="1130" s="118" customFormat="1" spans="1:5">
      <c r="A1130" s="112" t="s">
        <v>897</v>
      </c>
      <c r="B1130" s="135"/>
      <c r="C1130" s="135"/>
      <c r="D1130" s="133"/>
      <c r="E1130" s="108"/>
    </row>
    <row r="1131" s="118" customFormat="1" spans="1:5">
      <c r="A1131" s="112" t="s">
        <v>898</v>
      </c>
      <c r="B1131" s="135"/>
      <c r="C1131" s="135"/>
      <c r="D1131" s="133"/>
      <c r="E1131" s="108"/>
    </row>
    <row r="1132" s="118" customFormat="1" spans="1:5">
      <c r="A1132" s="112" t="s">
        <v>899</v>
      </c>
      <c r="B1132" s="135"/>
      <c r="C1132" s="135"/>
      <c r="D1132" s="133"/>
      <c r="E1132" s="108"/>
    </row>
    <row r="1133" s="118" customFormat="1" spans="1:5">
      <c r="A1133" s="166" t="s">
        <v>900</v>
      </c>
      <c r="B1133" s="132"/>
      <c r="C1133" s="132"/>
      <c r="D1133" s="133"/>
      <c r="E1133" s="134"/>
    </row>
    <row r="1134" s="118" customFormat="1" spans="1:5">
      <c r="A1134" s="113" t="s">
        <v>901</v>
      </c>
      <c r="B1134" s="129">
        <f>SUM(B1135,B1146,B1150)</f>
        <v>14432</v>
      </c>
      <c r="C1134" s="129">
        <f>SUM(C1135,C1146,C1150)</f>
        <v>100</v>
      </c>
      <c r="D1134" s="148">
        <f t="shared" ref="D1134:D1141" si="62">C1134/B1134*100%</f>
        <v>0.0069290465631929</v>
      </c>
      <c r="E1134" s="102"/>
    </row>
    <row r="1135" s="118" customFormat="1" spans="1:5">
      <c r="A1135" s="166" t="s">
        <v>902</v>
      </c>
      <c r="B1135" s="132">
        <f>SUM(B1136:B1145)</f>
        <v>14432</v>
      </c>
      <c r="C1135" s="132">
        <f>SUM(C1136:C1145)</f>
        <v>100</v>
      </c>
      <c r="D1135" s="133">
        <f t="shared" si="62"/>
        <v>0.0069290465631929</v>
      </c>
      <c r="E1135" s="134"/>
    </row>
    <row r="1136" s="118" customFormat="1" spans="1:5">
      <c r="A1136" s="112" t="s">
        <v>903</v>
      </c>
      <c r="B1136" s="135"/>
      <c r="C1136" s="135"/>
      <c r="D1136" s="133"/>
      <c r="E1136" s="108"/>
    </row>
    <row r="1137" s="118" customFormat="1" spans="1:5">
      <c r="A1137" s="112" t="s">
        <v>904</v>
      </c>
      <c r="B1137" s="135"/>
      <c r="C1137" s="135"/>
      <c r="D1137" s="133"/>
      <c r="E1137" s="108"/>
    </row>
    <row r="1138" s="118" customFormat="1" spans="1:5">
      <c r="A1138" s="112" t="s">
        <v>905</v>
      </c>
      <c r="B1138" s="135">
        <v>9583</v>
      </c>
      <c r="C1138" s="135"/>
      <c r="D1138" s="133">
        <f t="shared" si="62"/>
        <v>0</v>
      </c>
      <c r="E1138" s="108"/>
    </row>
    <row r="1139" s="118" customFormat="1" spans="1:5">
      <c r="A1139" s="112" t="s">
        <v>906</v>
      </c>
      <c r="B1139" s="135">
        <v>200</v>
      </c>
      <c r="C1139" s="135"/>
      <c r="D1139" s="133">
        <f t="shared" si="62"/>
        <v>0</v>
      </c>
      <c r="E1139" s="108"/>
    </row>
    <row r="1140" s="118" customFormat="1" spans="1:5">
      <c r="A1140" s="112" t="s">
        <v>907</v>
      </c>
      <c r="B1140" s="135">
        <v>756</v>
      </c>
      <c r="C1140" s="135">
        <v>100</v>
      </c>
      <c r="D1140" s="133">
        <f t="shared" si="62"/>
        <v>0.132275132275132</v>
      </c>
      <c r="E1140" s="108"/>
    </row>
    <row r="1141" s="118" customFormat="1" spans="1:5">
      <c r="A1141" s="112" t="s">
        <v>908</v>
      </c>
      <c r="B1141" s="135">
        <v>55</v>
      </c>
      <c r="C1141" s="135"/>
      <c r="D1141" s="133">
        <f t="shared" si="62"/>
        <v>0</v>
      </c>
      <c r="E1141" s="108"/>
    </row>
    <row r="1142" s="118" customFormat="1" spans="1:5">
      <c r="A1142" s="112" t="s">
        <v>909</v>
      </c>
      <c r="B1142" s="135"/>
      <c r="C1142" s="135"/>
      <c r="D1142" s="133"/>
      <c r="E1142" s="108"/>
    </row>
    <row r="1143" s="118" customFormat="1" spans="1:5">
      <c r="A1143" s="112" t="s">
        <v>910</v>
      </c>
      <c r="B1143" s="135"/>
      <c r="C1143" s="135"/>
      <c r="D1143" s="133"/>
      <c r="E1143" s="108"/>
    </row>
    <row r="1144" s="118" customFormat="1" spans="1:5">
      <c r="A1144" s="112" t="s">
        <v>911</v>
      </c>
      <c r="B1144" s="135"/>
      <c r="C1144" s="135"/>
      <c r="D1144" s="133"/>
      <c r="E1144" s="108"/>
    </row>
    <row r="1145" s="118" customFormat="1" spans="1:5">
      <c r="A1145" s="112" t="s">
        <v>912</v>
      </c>
      <c r="B1145" s="135">
        <v>3838</v>
      </c>
      <c r="C1145" s="135"/>
      <c r="D1145" s="133">
        <f>C1145/B1145*100%</f>
        <v>0</v>
      </c>
      <c r="E1145" s="108"/>
    </row>
    <row r="1146" s="118" customFormat="1" spans="1:5">
      <c r="A1146" s="166" t="s">
        <v>913</v>
      </c>
      <c r="B1146" s="132">
        <f>SUM(B1147:B1149)</f>
        <v>0</v>
      </c>
      <c r="C1146" s="132">
        <f>SUM(C1147:C1149)</f>
        <v>0</v>
      </c>
      <c r="D1146" s="133"/>
      <c r="E1146" s="134"/>
    </row>
    <row r="1147" s="118" customFormat="1" spans="1:5">
      <c r="A1147" s="112" t="s">
        <v>914</v>
      </c>
      <c r="B1147" s="135"/>
      <c r="C1147" s="135"/>
      <c r="D1147" s="133"/>
      <c r="E1147" s="108"/>
    </row>
    <row r="1148" s="118" customFormat="1" spans="1:5">
      <c r="A1148" s="112" t="s">
        <v>915</v>
      </c>
      <c r="B1148" s="135"/>
      <c r="C1148" s="135"/>
      <c r="D1148" s="133"/>
      <c r="E1148" s="108"/>
    </row>
    <row r="1149" s="118" customFormat="1" spans="1:5">
      <c r="A1149" s="112" t="s">
        <v>916</v>
      </c>
      <c r="B1149" s="135"/>
      <c r="C1149" s="135"/>
      <c r="D1149" s="133"/>
      <c r="E1149" s="108"/>
    </row>
    <row r="1150" s="118" customFormat="1" spans="1:5">
      <c r="A1150" s="166" t="s">
        <v>917</v>
      </c>
      <c r="B1150" s="132">
        <f>SUM(B1151:B1153)</f>
        <v>0</v>
      </c>
      <c r="C1150" s="132">
        <f>SUM(C1151:C1153)</f>
        <v>0</v>
      </c>
      <c r="D1150" s="133"/>
      <c r="E1150" s="134"/>
    </row>
    <row r="1151" s="118" customFormat="1" spans="1:5">
      <c r="A1151" s="112" t="s">
        <v>918</v>
      </c>
      <c r="B1151" s="135"/>
      <c r="C1151" s="135"/>
      <c r="D1151" s="133"/>
      <c r="E1151" s="108"/>
    </row>
    <row r="1152" s="118" customFormat="1" spans="1:5">
      <c r="A1152" s="112" t="s">
        <v>919</v>
      </c>
      <c r="B1152" s="135"/>
      <c r="C1152" s="135"/>
      <c r="D1152" s="133"/>
      <c r="E1152" s="108"/>
    </row>
    <row r="1153" s="118" customFormat="1" spans="1:5">
      <c r="A1153" s="112" t="s">
        <v>920</v>
      </c>
      <c r="B1153" s="135"/>
      <c r="C1153" s="135"/>
      <c r="D1153" s="133"/>
      <c r="E1153" s="108"/>
    </row>
    <row r="1154" s="118" customFormat="1" spans="1:5">
      <c r="A1154" s="113" t="s">
        <v>921</v>
      </c>
      <c r="B1154" s="129">
        <f>SUM(B1155,B1170,B1184,B1189,B1195)</f>
        <v>22</v>
      </c>
      <c r="C1154" s="129">
        <f>SUM(C1155,C1170,C1184,C1189,C1195)</f>
        <v>27</v>
      </c>
      <c r="D1154" s="148">
        <f t="shared" ref="D1154:D1156" si="63">C1154/B1154*100%</f>
        <v>1.22727272727273</v>
      </c>
      <c r="E1154" s="102"/>
    </row>
    <row r="1155" s="118" customFormat="1" spans="1:5">
      <c r="A1155" s="166" t="s">
        <v>922</v>
      </c>
      <c r="B1155" s="132">
        <f>SUM(B1156:B1169)</f>
        <v>22</v>
      </c>
      <c r="C1155" s="132">
        <f>SUM(C1156:C1169)</f>
        <v>27</v>
      </c>
      <c r="D1155" s="133">
        <f t="shared" si="63"/>
        <v>1.22727272727273</v>
      </c>
      <c r="E1155" s="134"/>
    </row>
    <row r="1156" s="118" customFormat="1" spans="1:5">
      <c r="A1156" s="112" t="s">
        <v>42</v>
      </c>
      <c r="B1156" s="135">
        <v>22</v>
      </c>
      <c r="C1156" s="135"/>
      <c r="D1156" s="133">
        <f t="shared" si="63"/>
        <v>0</v>
      </c>
      <c r="E1156" s="108"/>
    </row>
    <row r="1157" s="118" customFormat="1" spans="1:5">
      <c r="A1157" s="112" t="s">
        <v>43</v>
      </c>
      <c r="B1157" s="135"/>
      <c r="C1157" s="135"/>
      <c r="D1157" s="133"/>
      <c r="E1157" s="108"/>
    </row>
    <row r="1158" s="118" customFormat="1" spans="1:5">
      <c r="A1158" s="112" t="s">
        <v>44</v>
      </c>
      <c r="B1158" s="135"/>
      <c r="C1158" s="135"/>
      <c r="D1158" s="133"/>
      <c r="E1158" s="108"/>
    </row>
    <row r="1159" s="118" customFormat="1" spans="1:5">
      <c r="A1159" s="112" t="s">
        <v>923</v>
      </c>
      <c r="B1159" s="135"/>
      <c r="C1159" s="135"/>
      <c r="D1159" s="133"/>
      <c r="E1159" s="108"/>
    </row>
    <row r="1160" s="118" customFormat="1" spans="1:5">
      <c r="A1160" s="112" t="s">
        <v>924</v>
      </c>
      <c r="B1160" s="135"/>
      <c r="C1160" s="135"/>
      <c r="D1160" s="133"/>
      <c r="E1160" s="108"/>
    </row>
    <row r="1161" s="118" customFormat="1" spans="1:5">
      <c r="A1161" s="112" t="s">
        <v>925</v>
      </c>
      <c r="B1161" s="135"/>
      <c r="C1161" s="135"/>
      <c r="D1161" s="133"/>
      <c r="E1161" s="108"/>
    </row>
    <row r="1162" s="118" customFormat="1" spans="1:5">
      <c r="A1162" s="112" t="s">
        <v>926</v>
      </c>
      <c r="B1162" s="135"/>
      <c r="C1162" s="135"/>
      <c r="D1162" s="133"/>
      <c r="E1162" s="108"/>
    </row>
    <row r="1163" s="118" customFormat="1" spans="1:5">
      <c r="A1163" s="112" t="s">
        <v>927</v>
      </c>
      <c r="B1163" s="135"/>
      <c r="C1163" s="135"/>
      <c r="D1163" s="133"/>
      <c r="E1163" s="108"/>
    </row>
    <row r="1164" s="118" customFormat="1" spans="1:5">
      <c r="A1164" s="112" t="s">
        <v>928</v>
      </c>
      <c r="B1164" s="135"/>
      <c r="C1164" s="135"/>
      <c r="D1164" s="133"/>
      <c r="E1164" s="108"/>
    </row>
    <row r="1165" s="118" customFormat="1" spans="1:5">
      <c r="A1165" s="112" t="s">
        <v>929</v>
      </c>
      <c r="B1165" s="135"/>
      <c r="C1165" s="135"/>
      <c r="D1165" s="133"/>
      <c r="E1165" s="108"/>
    </row>
    <row r="1166" s="118" customFormat="1" spans="1:5">
      <c r="A1166" s="112" t="s">
        <v>930</v>
      </c>
      <c r="B1166" s="135"/>
      <c r="C1166" s="135"/>
      <c r="D1166" s="133"/>
      <c r="E1166" s="108"/>
    </row>
    <row r="1167" s="118" customFormat="1" spans="1:5">
      <c r="A1167" s="112" t="s">
        <v>931</v>
      </c>
      <c r="B1167" s="135"/>
      <c r="C1167" s="135"/>
      <c r="D1167" s="133"/>
      <c r="E1167" s="108"/>
    </row>
    <row r="1168" s="118" customFormat="1" spans="1:5">
      <c r="A1168" s="112" t="s">
        <v>51</v>
      </c>
      <c r="B1168" s="135"/>
      <c r="C1168" s="135">
        <v>27</v>
      </c>
      <c r="D1168" s="133"/>
      <c r="E1168" s="108"/>
    </row>
    <row r="1169" s="118" customFormat="1" spans="1:5">
      <c r="A1169" s="112" t="s">
        <v>932</v>
      </c>
      <c r="B1169" s="135"/>
      <c r="C1169" s="135"/>
      <c r="D1169" s="133"/>
      <c r="E1169" s="108"/>
    </row>
    <row r="1170" s="118" customFormat="1" spans="1:5">
      <c r="A1170" s="166" t="s">
        <v>933</v>
      </c>
      <c r="B1170" s="132">
        <f>SUM(B1171:B1183)</f>
        <v>0</v>
      </c>
      <c r="C1170" s="132">
        <f>SUM(C1171:C1183)</f>
        <v>0</v>
      </c>
      <c r="D1170" s="133"/>
      <c r="E1170" s="134"/>
    </row>
    <row r="1171" s="118" customFormat="1" spans="1:5">
      <c r="A1171" s="112" t="s">
        <v>42</v>
      </c>
      <c r="B1171" s="135"/>
      <c r="C1171" s="135"/>
      <c r="D1171" s="133"/>
      <c r="E1171" s="108"/>
    </row>
    <row r="1172" s="118" customFormat="1" spans="1:5">
      <c r="A1172" s="112" t="s">
        <v>43</v>
      </c>
      <c r="B1172" s="135"/>
      <c r="C1172" s="135"/>
      <c r="D1172" s="133"/>
      <c r="E1172" s="108"/>
    </row>
    <row r="1173" s="118" customFormat="1" spans="1:5">
      <c r="A1173" s="112" t="s">
        <v>44</v>
      </c>
      <c r="B1173" s="135"/>
      <c r="C1173" s="135"/>
      <c r="D1173" s="133"/>
      <c r="E1173" s="108"/>
    </row>
    <row r="1174" s="118" customFormat="1" spans="1:5">
      <c r="A1174" s="112" t="s">
        <v>934</v>
      </c>
      <c r="B1174" s="135"/>
      <c r="C1174" s="135"/>
      <c r="D1174" s="133"/>
      <c r="E1174" s="108"/>
    </row>
    <row r="1175" s="118" customFormat="1" spans="1:5">
      <c r="A1175" s="112" t="s">
        <v>935</v>
      </c>
      <c r="B1175" s="135"/>
      <c r="C1175" s="135"/>
      <c r="D1175" s="133"/>
      <c r="E1175" s="108"/>
    </row>
    <row r="1176" s="118" customFormat="1" spans="1:5">
      <c r="A1176" s="112" t="s">
        <v>936</v>
      </c>
      <c r="B1176" s="135"/>
      <c r="C1176" s="135"/>
      <c r="D1176" s="133"/>
      <c r="E1176" s="108"/>
    </row>
    <row r="1177" s="118" customFormat="1" spans="1:5">
      <c r="A1177" s="112" t="s">
        <v>937</v>
      </c>
      <c r="B1177" s="135"/>
      <c r="C1177" s="135"/>
      <c r="D1177" s="133"/>
      <c r="E1177" s="108"/>
    </row>
    <row r="1178" s="118" customFormat="1" spans="1:5">
      <c r="A1178" s="112" t="s">
        <v>938</v>
      </c>
      <c r="B1178" s="135"/>
      <c r="C1178" s="135"/>
      <c r="D1178" s="133"/>
      <c r="E1178" s="108"/>
    </row>
    <row r="1179" s="118" customFormat="1" spans="1:5">
      <c r="A1179" s="112" t="s">
        <v>939</v>
      </c>
      <c r="B1179" s="135"/>
      <c r="C1179" s="135"/>
      <c r="D1179" s="133"/>
      <c r="E1179" s="108"/>
    </row>
    <row r="1180" s="118" customFormat="1" spans="1:5">
      <c r="A1180" s="112" t="s">
        <v>940</v>
      </c>
      <c r="B1180" s="135"/>
      <c r="C1180" s="135"/>
      <c r="D1180" s="133"/>
      <c r="E1180" s="108"/>
    </row>
    <row r="1181" s="118" customFormat="1" spans="1:5">
      <c r="A1181" s="112" t="s">
        <v>941</v>
      </c>
      <c r="B1181" s="135"/>
      <c r="C1181" s="135"/>
      <c r="D1181" s="133"/>
      <c r="E1181" s="108"/>
    </row>
    <row r="1182" s="118" customFormat="1" spans="1:5">
      <c r="A1182" s="112" t="s">
        <v>51</v>
      </c>
      <c r="B1182" s="135"/>
      <c r="C1182" s="135"/>
      <c r="D1182" s="133"/>
      <c r="E1182" s="108"/>
    </row>
    <row r="1183" s="118" customFormat="1" spans="1:5">
      <c r="A1183" s="112" t="s">
        <v>942</v>
      </c>
      <c r="B1183" s="135"/>
      <c r="C1183" s="135"/>
      <c r="D1183" s="133"/>
      <c r="E1183" s="108"/>
    </row>
    <row r="1184" s="118" customFormat="1" spans="1:5">
      <c r="A1184" s="166" t="s">
        <v>943</v>
      </c>
      <c r="B1184" s="132">
        <f>SUM(B1185:B1188)</f>
        <v>0</v>
      </c>
      <c r="C1184" s="132">
        <f>SUM(C1185:C1188)</f>
        <v>0</v>
      </c>
      <c r="D1184" s="133"/>
      <c r="E1184" s="134"/>
    </row>
    <row r="1185" s="118" customFormat="1" spans="1:5">
      <c r="A1185" s="112" t="s">
        <v>944</v>
      </c>
      <c r="B1185" s="135"/>
      <c r="C1185" s="135"/>
      <c r="D1185" s="133"/>
      <c r="E1185" s="108"/>
    </row>
    <row r="1186" s="118" customFormat="1" spans="1:5">
      <c r="A1186" s="112" t="s">
        <v>945</v>
      </c>
      <c r="B1186" s="135"/>
      <c r="C1186" s="135"/>
      <c r="D1186" s="133"/>
      <c r="E1186" s="108"/>
    </row>
    <row r="1187" s="118" customFormat="1" spans="1:5">
      <c r="A1187" s="112" t="s">
        <v>946</v>
      </c>
      <c r="B1187" s="135"/>
      <c r="C1187" s="135"/>
      <c r="D1187" s="133"/>
      <c r="E1187" s="108"/>
    </row>
    <row r="1188" s="118" customFormat="1" spans="1:5">
      <c r="A1188" s="112" t="s">
        <v>947</v>
      </c>
      <c r="B1188" s="135"/>
      <c r="C1188" s="135"/>
      <c r="D1188" s="133"/>
      <c r="E1188" s="108"/>
    </row>
    <row r="1189" s="118" customFormat="1" spans="1:5">
      <c r="A1189" s="166" t="s">
        <v>948</v>
      </c>
      <c r="B1189" s="132">
        <f>SUM(B1190:B1194)</f>
        <v>0</v>
      </c>
      <c r="C1189" s="132">
        <f>SUM(C1190:C1194)</f>
        <v>0</v>
      </c>
      <c r="D1189" s="133"/>
      <c r="E1189" s="134"/>
    </row>
    <row r="1190" s="118" customFormat="1" spans="1:5">
      <c r="A1190" s="112" t="s">
        <v>949</v>
      </c>
      <c r="B1190" s="135"/>
      <c r="C1190" s="135"/>
      <c r="D1190" s="133"/>
      <c r="E1190" s="108"/>
    </row>
    <row r="1191" s="118" customFormat="1" spans="1:5">
      <c r="A1191" s="112" t="s">
        <v>950</v>
      </c>
      <c r="B1191" s="135"/>
      <c r="C1191" s="135"/>
      <c r="D1191" s="133"/>
      <c r="E1191" s="108"/>
    </row>
    <row r="1192" s="118" customFormat="1" spans="1:5">
      <c r="A1192" s="112" t="s">
        <v>951</v>
      </c>
      <c r="B1192" s="135"/>
      <c r="C1192" s="135"/>
      <c r="D1192" s="133"/>
      <c r="E1192" s="108"/>
    </row>
    <row r="1193" s="118" customFormat="1" spans="1:5">
      <c r="A1193" s="112" t="s">
        <v>952</v>
      </c>
      <c r="B1193" s="135"/>
      <c r="C1193" s="135"/>
      <c r="D1193" s="133"/>
      <c r="E1193" s="108"/>
    </row>
    <row r="1194" s="118" customFormat="1" spans="1:5">
      <c r="A1194" s="112" t="s">
        <v>953</v>
      </c>
      <c r="B1194" s="135"/>
      <c r="C1194" s="135"/>
      <c r="D1194" s="133"/>
      <c r="E1194" s="108"/>
    </row>
    <row r="1195" s="118" customFormat="1" spans="1:5">
      <c r="A1195" s="166" t="s">
        <v>954</v>
      </c>
      <c r="B1195" s="132">
        <f>SUM(B1196:B1206)</f>
        <v>0</v>
      </c>
      <c r="C1195" s="132">
        <f>SUM(C1196:C1206)</f>
        <v>0</v>
      </c>
      <c r="D1195" s="133"/>
      <c r="E1195" s="134"/>
    </row>
    <row r="1196" s="118" customFormat="1" spans="1:5">
      <c r="A1196" s="112" t="s">
        <v>955</v>
      </c>
      <c r="B1196" s="135"/>
      <c r="C1196" s="135"/>
      <c r="D1196" s="133"/>
      <c r="E1196" s="108"/>
    </row>
    <row r="1197" s="118" customFormat="1" spans="1:5">
      <c r="A1197" s="112" t="s">
        <v>956</v>
      </c>
      <c r="B1197" s="135"/>
      <c r="C1197" s="135"/>
      <c r="D1197" s="133"/>
      <c r="E1197" s="108"/>
    </row>
    <row r="1198" s="118" customFormat="1" spans="1:5">
      <c r="A1198" s="112" t="s">
        <v>957</v>
      </c>
      <c r="B1198" s="135"/>
      <c r="C1198" s="135"/>
      <c r="D1198" s="133"/>
      <c r="E1198" s="108"/>
    </row>
    <row r="1199" s="118" customFormat="1" spans="1:5">
      <c r="A1199" s="112" t="s">
        <v>958</v>
      </c>
      <c r="B1199" s="135"/>
      <c r="C1199" s="135"/>
      <c r="D1199" s="133"/>
      <c r="E1199" s="108"/>
    </row>
    <row r="1200" s="118" customFormat="1" spans="1:5">
      <c r="A1200" s="112" t="s">
        <v>959</v>
      </c>
      <c r="B1200" s="135"/>
      <c r="C1200" s="135"/>
      <c r="D1200" s="133"/>
      <c r="E1200" s="108"/>
    </row>
    <row r="1201" s="118" customFormat="1" spans="1:5">
      <c r="A1201" s="112" t="s">
        <v>960</v>
      </c>
      <c r="B1201" s="135"/>
      <c r="C1201" s="135"/>
      <c r="D1201" s="133"/>
      <c r="E1201" s="108"/>
    </row>
    <row r="1202" s="118" customFormat="1" spans="1:5">
      <c r="A1202" s="112" t="s">
        <v>961</v>
      </c>
      <c r="B1202" s="135"/>
      <c r="C1202" s="135"/>
      <c r="D1202" s="133"/>
      <c r="E1202" s="108"/>
    </row>
    <row r="1203" s="118" customFormat="1" spans="1:5">
      <c r="A1203" s="112" t="s">
        <v>962</v>
      </c>
      <c r="B1203" s="135"/>
      <c r="C1203" s="135"/>
      <c r="D1203" s="133"/>
      <c r="E1203" s="108"/>
    </row>
    <row r="1204" s="118" customFormat="1" spans="1:5">
      <c r="A1204" s="112" t="s">
        <v>963</v>
      </c>
      <c r="B1204" s="135"/>
      <c r="C1204" s="135"/>
      <c r="D1204" s="133"/>
      <c r="E1204" s="108"/>
    </row>
    <row r="1205" s="118" customFormat="1" spans="1:5">
      <c r="A1205" s="112" t="s">
        <v>964</v>
      </c>
      <c r="B1205" s="135"/>
      <c r="C1205" s="135"/>
      <c r="D1205" s="133"/>
      <c r="E1205" s="108"/>
    </row>
    <row r="1206" s="118" customFormat="1" spans="1:5">
      <c r="A1206" s="112" t="s">
        <v>965</v>
      </c>
      <c r="B1206" s="135"/>
      <c r="C1206" s="135"/>
      <c r="D1206" s="133"/>
      <c r="E1206" s="108"/>
    </row>
    <row r="1207" s="118" customFormat="1" spans="1:5">
      <c r="A1207" s="113" t="s">
        <v>966</v>
      </c>
      <c r="B1207" s="129">
        <f>SUM(B1208,B1220,B1226,B1232,B1240,B1253,B1257,B1263)</f>
        <v>1948</v>
      </c>
      <c r="C1207" s="129">
        <f>SUM(C1208,C1220,C1226,C1232,C1240,C1253,C1257,C1263)</f>
        <v>1141</v>
      </c>
      <c r="D1207" s="148">
        <f t="shared" ref="D1207:D1209" si="64">C1207/B1207*100%</f>
        <v>0.585728952772074</v>
      </c>
      <c r="E1207" s="102"/>
    </row>
    <row r="1208" s="118" customFormat="1" spans="1:5">
      <c r="A1208" s="166" t="s">
        <v>967</v>
      </c>
      <c r="B1208" s="132">
        <f>SUM(B1209:B1219)</f>
        <v>479</v>
      </c>
      <c r="C1208" s="132">
        <f>SUM(C1209:C1219)</f>
        <v>919</v>
      </c>
      <c r="D1208" s="133">
        <f t="shared" si="64"/>
        <v>1.91858037578288</v>
      </c>
      <c r="E1208" s="134"/>
    </row>
    <row r="1209" s="118" customFormat="1" spans="1:5">
      <c r="A1209" s="112" t="s">
        <v>42</v>
      </c>
      <c r="B1209" s="135">
        <v>324</v>
      </c>
      <c r="C1209" s="135">
        <v>419</v>
      </c>
      <c r="D1209" s="133">
        <f t="shared" si="64"/>
        <v>1.29320987654321</v>
      </c>
      <c r="E1209" s="108"/>
    </row>
    <row r="1210" s="118" customFormat="1" spans="1:5">
      <c r="A1210" s="112" t="s">
        <v>43</v>
      </c>
      <c r="B1210" s="135"/>
      <c r="C1210" s="135"/>
      <c r="D1210" s="133"/>
      <c r="E1210" s="108"/>
    </row>
    <row r="1211" s="118" customFormat="1" spans="1:5">
      <c r="A1211" s="112" t="s">
        <v>44</v>
      </c>
      <c r="B1211" s="135"/>
      <c r="C1211" s="135"/>
      <c r="D1211" s="133"/>
      <c r="E1211" s="108"/>
    </row>
    <row r="1212" s="118" customFormat="1" spans="1:5">
      <c r="A1212" s="112" t="s">
        <v>968</v>
      </c>
      <c r="B1212" s="135"/>
      <c r="C1212" s="135"/>
      <c r="D1212" s="133"/>
      <c r="E1212" s="108"/>
    </row>
    <row r="1213" s="118" customFormat="1" spans="1:5">
      <c r="A1213" s="112" t="s">
        <v>969</v>
      </c>
      <c r="B1213" s="135"/>
      <c r="C1213" s="135"/>
      <c r="D1213" s="133"/>
      <c r="E1213" s="108"/>
    </row>
    <row r="1214" s="118" customFormat="1" spans="1:5">
      <c r="A1214" s="112" t="s">
        <v>970</v>
      </c>
      <c r="B1214" s="135">
        <v>155</v>
      </c>
      <c r="C1214" s="135">
        <v>500</v>
      </c>
      <c r="D1214" s="133">
        <f>C1214/B1214*100%</f>
        <v>3.2258064516129</v>
      </c>
      <c r="E1214" s="108"/>
    </row>
    <row r="1215" s="118" customFormat="1" spans="1:5">
      <c r="A1215" s="112" t="s">
        <v>971</v>
      </c>
      <c r="B1215" s="135"/>
      <c r="C1215" s="135"/>
      <c r="D1215" s="133"/>
      <c r="E1215" s="108"/>
    </row>
    <row r="1216" s="118" customFormat="1" spans="1:5">
      <c r="A1216" s="112" t="s">
        <v>972</v>
      </c>
      <c r="B1216" s="135"/>
      <c r="C1216" s="135"/>
      <c r="D1216" s="133"/>
      <c r="E1216" s="108"/>
    </row>
    <row r="1217" s="118" customFormat="1" spans="1:5">
      <c r="A1217" s="112" t="s">
        <v>973</v>
      </c>
      <c r="B1217" s="135"/>
      <c r="C1217" s="135"/>
      <c r="D1217" s="133"/>
      <c r="E1217" s="108"/>
    </row>
    <row r="1218" s="118" customFormat="1" spans="1:5">
      <c r="A1218" s="112" t="s">
        <v>51</v>
      </c>
      <c r="B1218" s="135"/>
      <c r="C1218" s="135"/>
      <c r="D1218" s="133"/>
      <c r="E1218" s="108"/>
    </row>
    <row r="1219" s="118" customFormat="1" spans="1:5">
      <c r="A1219" s="112" t="s">
        <v>974</v>
      </c>
      <c r="B1219" s="135"/>
      <c r="C1219" s="135"/>
      <c r="D1219" s="133"/>
      <c r="E1219" s="108"/>
    </row>
    <row r="1220" s="118" customFormat="1" spans="1:5">
      <c r="A1220" s="166" t="s">
        <v>975</v>
      </c>
      <c r="B1220" s="132">
        <f>SUM(B1221:B1225)</f>
        <v>249</v>
      </c>
      <c r="C1220" s="132">
        <f>SUM(C1221:C1225)</f>
        <v>222</v>
      </c>
      <c r="D1220" s="133">
        <f>C1220/B1220*100%</f>
        <v>0.891566265060241</v>
      </c>
      <c r="E1220" s="134"/>
    </row>
    <row r="1221" s="118" customFormat="1" spans="1:5">
      <c r="A1221" s="112" t="s">
        <v>42</v>
      </c>
      <c r="B1221" s="135">
        <v>249</v>
      </c>
      <c r="C1221" s="135">
        <v>222</v>
      </c>
      <c r="D1221" s="133">
        <f>C1221/B1221*100%</f>
        <v>0.891566265060241</v>
      </c>
      <c r="E1221" s="108"/>
    </row>
    <row r="1222" s="118" customFormat="1" spans="1:5">
      <c r="A1222" s="112" t="s">
        <v>373</v>
      </c>
      <c r="B1222" s="135"/>
      <c r="C1222" s="135"/>
      <c r="D1222" s="133"/>
      <c r="E1222" s="108"/>
    </row>
    <row r="1223" s="118" customFormat="1" spans="1:5">
      <c r="A1223" s="112" t="s">
        <v>44</v>
      </c>
      <c r="B1223" s="135"/>
      <c r="C1223" s="135"/>
      <c r="D1223" s="133"/>
      <c r="E1223" s="108"/>
    </row>
    <row r="1224" s="118" customFormat="1" spans="1:5">
      <c r="A1224" s="112" t="s">
        <v>976</v>
      </c>
      <c r="B1224" s="135"/>
      <c r="C1224" s="135"/>
      <c r="D1224" s="133"/>
      <c r="E1224" s="108"/>
    </row>
    <row r="1225" s="118" customFormat="1" spans="1:5">
      <c r="A1225" s="112" t="s">
        <v>977</v>
      </c>
      <c r="B1225" s="135"/>
      <c r="C1225" s="135"/>
      <c r="D1225" s="133"/>
      <c r="E1225" s="108"/>
    </row>
    <row r="1226" s="118" customFormat="1" spans="1:5">
      <c r="A1226" s="166" t="s">
        <v>978</v>
      </c>
      <c r="B1226" s="132">
        <f>SUM(B1227:B1231)</f>
        <v>0</v>
      </c>
      <c r="C1226" s="132">
        <f>SUM(C1227:C1231)</f>
        <v>0</v>
      </c>
      <c r="D1226" s="133"/>
      <c r="E1226" s="134"/>
    </row>
    <row r="1227" s="118" customFormat="1" spans="1:5">
      <c r="A1227" s="112" t="s">
        <v>42</v>
      </c>
      <c r="B1227" s="135"/>
      <c r="C1227" s="135"/>
      <c r="D1227" s="133"/>
      <c r="E1227" s="108"/>
    </row>
    <row r="1228" s="118" customFormat="1" spans="1:5">
      <c r="A1228" s="112" t="s">
        <v>43</v>
      </c>
      <c r="B1228" s="135"/>
      <c r="C1228" s="135"/>
      <c r="D1228" s="133"/>
      <c r="E1228" s="108"/>
    </row>
    <row r="1229" s="118" customFormat="1" spans="1:5">
      <c r="A1229" s="112" t="s">
        <v>44</v>
      </c>
      <c r="B1229" s="135"/>
      <c r="C1229" s="135"/>
      <c r="D1229" s="133"/>
      <c r="E1229" s="108"/>
    </row>
    <row r="1230" s="118" customFormat="1" spans="1:5">
      <c r="A1230" s="112" t="s">
        <v>979</v>
      </c>
      <c r="B1230" s="135"/>
      <c r="C1230" s="135"/>
      <c r="D1230" s="133"/>
      <c r="E1230" s="108"/>
    </row>
    <row r="1231" s="118" customFormat="1" spans="1:5">
      <c r="A1231" s="112" t="s">
        <v>980</v>
      </c>
      <c r="B1231" s="135"/>
      <c r="C1231" s="135"/>
      <c r="D1231" s="133"/>
      <c r="E1231" s="108"/>
    </row>
    <row r="1232" s="118" customFormat="1" spans="1:5">
      <c r="A1232" s="166" t="s">
        <v>981</v>
      </c>
      <c r="B1232" s="132">
        <f>SUM(B1233:B1239)</f>
        <v>186</v>
      </c>
      <c r="C1232" s="132">
        <f>SUM(C1233:C1239)</f>
        <v>0</v>
      </c>
      <c r="D1232" s="133">
        <f t="shared" ref="D1232:D1236" si="65">C1232/B1232*100%</f>
        <v>0</v>
      </c>
      <c r="E1232" s="134"/>
    </row>
    <row r="1233" s="118" customFormat="1" spans="1:5">
      <c r="A1233" s="112" t="s">
        <v>42</v>
      </c>
      <c r="B1233" s="135">
        <v>74</v>
      </c>
      <c r="C1233" s="135"/>
      <c r="D1233" s="133">
        <f t="shared" si="65"/>
        <v>0</v>
      </c>
      <c r="E1233" s="108"/>
    </row>
    <row r="1234" s="118" customFormat="1" spans="1:5">
      <c r="A1234" s="112" t="s">
        <v>43</v>
      </c>
      <c r="B1234" s="135"/>
      <c r="C1234" s="135"/>
      <c r="D1234" s="133"/>
      <c r="E1234" s="108"/>
    </row>
    <row r="1235" s="118" customFormat="1" spans="1:5">
      <c r="A1235" s="112" t="s">
        <v>44</v>
      </c>
      <c r="B1235" s="135"/>
      <c r="C1235" s="135"/>
      <c r="D1235" s="133"/>
      <c r="E1235" s="108"/>
    </row>
    <row r="1236" s="118" customFormat="1" spans="1:5">
      <c r="A1236" s="112" t="s">
        <v>982</v>
      </c>
      <c r="B1236" s="135">
        <v>9</v>
      </c>
      <c r="C1236" s="135"/>
      <c r="D1236" s="133">
        <f t="shared" si="65"/>
        <v>0</v>
      </c>
      <c r="E1236" s="108"/>
    </row>
    <row r="1237" s="118" customFormat="1" spans="1:5">
      <c r="A1237" s="112" t="s">
        <v>983</v>
      </c>
      <c r="B1237" s="135"/>
      <c r="C1237" s="135"/>
      <c r="D1237" s="133"/>
      <c r="E1237" s="108"/>
    </row>
    <row r="1238" s="118" customFormat="1" spans="1:5">
      <c r="A1238" s="112" t="s">
        <v>51</v>
      </c>
      <c r="B1238" s="135"/>
      <c r="C1238" s="135"/>
      <c r="D1238" s="133"/>
      <c r="E1238" s="108"/>
    </row>
    <row r="1239" s="118" customFormat="1" spans="1:5">
      <c r="A1239" s="112" t="s">
        <v>984</v>
      </c>
      <c r="B1239" s="135">
        <v>103</v>
      </c>
      <c r="C1239" s="135"/>
      <c r="D1239" s="133">
        <f t="shared" ref="D1239:D1244" si="66">C1239/B1239*100%</f>
        <v>0</v>
      </c>
      <c r="E1239" s="108"/>
    </row>
    <row r="1240" s="118" customFormat="1" spans="1:5">
      <c r="A1240" s="166" t="s">
        <v>985</v>
      </c>
      <c r="B1240" s="132">
        <f>SUM(B1241:B1252)</f>
        <v>34</v>
      </c>
      <c r="C1240" s="132">
        <f>SUM(C1241:C1252)</f>
        <v>0</v>
      </c>
      <c r="D1240" s="133">
        <f t="shared" si="66"/>
        <v>0</v>
      </c>
      <c r="E1240" s="134"/>
    </row>
    <row r="1241" s="118" customFormat="1" spans="1:5">
      <c r="A1241" s="112" t="s">
        <v>42</v>
      </c>
      <c r="B1241" s="135"/>
      <c r="C1241" s="135"/>
      <c r="D1241" s="133"/>
      <c r="E1241" s="108"/>
    </row>
    <row r="1242" s="118" customFormat="1" spans="1:5">
      <c r="A1242" s="112" t="s">
        <v>43</v>
      </c>
      <c r="B1242" s="135"/>
      <c r="C1242" s="135"/>
      <c r="D1242" s="133"/>
      <c r="E1242" s="108"/>
    </row>
    <row r="1243" s="118" customFormat="1" spans="1:5">
      <c r="A1243" s="112" t="s">
        <v>44</v>
      </c>
      <c r="B1243" s="135"/>
      <c r="C1243" s="135"/>
      <c r="D1243" s="133"/>
      <c r="E1243" s="108"/>
    </row>
    <row r="1244" s="118" customFormat="1" spans="1:5">
      <c r="A1244" s="112" t="s">
        <v>986</v>
      </c>
      <c r="B1244" s="135">
        <v>1</v>
      </c>
      <c r="C1244" s="135"/>
      <c r="D1244" s="133">
        <f t="shared" si="66"/>
        <v>0</v>
      </c>
      <c r="E1244" s="108"/>
    </row>
    <row r="1245" s="118" customFormat="1" spans="1:5">
      <c r="A1245" s="112" t="s">
        <v>987</v>
      </c>
      <c r="B1245" s="135"/>
      <c r="C1245" s="135"/>
      <c r="D1245" s="133"/>
      <c r="E1245" s="108"/>
    </row>
    <row r="1246" s="118" customFormat="1" spans="1:5">
      <c r="A1246" s="112" t="s">
        <v>988</v>
      </c>
      <c r="B1246" s="135"/>
      <c r="C1246" s="135"/>
      <c r="D1246" s="133"/>
      <c r="E1246" s="108"/>
    </row>
    <row r="1247" s="118" customFormat="1" spans="1:5">
      <c r="A1247" s="112" t="s">
        <v>989</v>
      </c>
      <c r="B1247" s="135"/>
      <c r="C1247" s="135"/>
      <c r="D1247" s="133"/>
      <c r="E1247" s="108"/>
    </row>
    <row r="1248" s="118" customFormat="1" spans="1:5">
      <c r="A1248" s="112" t="s">
        <v>990</v>
      </c>
      <c r="B1248" s="135"/>
      <c r="C1248" s="135"/>
      <c r="D1248" s="133"/>
      <c r="E1248" s="108"/>
    </row>
    <row r="1249" s="118" customFormat="1" spans="1:5">
      <c r="A1249" s="112" t="s">
        <v>991</v>
      </c>
      <c r="B1249" s="135"/>
      <c r="C1249" s="135"/>
      <c r="D1249" s="133"/>
      <c r="E1249" s="108"/>
    </row>
    <row r="1250" s="118" customFormat="1" spans="1:5">
      <c r="A1250" s="112" t="s">
        <v>992</v>
      </c>
      <c r="B1250" s="135"/>
      <c r="C1250" s="135"/>
      <c r="D1250" s="133"/>
      <c r="E1250" s="108"/>
    </row>
    <row r="1251" s="118" customFormat="1" spans="1:5">
      <c r="A1251" s="112" t="s">
        <v>993</v>
      </c>
      <c r="B1251" s="135">
        <v>33</v>
      </c>
      <c r="C1251" s="135"/>
      <c r="D1251" s="133">
        <f>C1251/B1251*100%</f>
        <v>0</v>
      </c>
      <c r="E1251" s="108"/>
    </row>
    <row r="1252" s="118" customFormat="1" spans="1:5">
      <c r="A1252" s="112" t="s">
        <v>994</v>
      </c>
      <c r="B1252" s="135"/>
      <c r="C1252" s="135"/>
      <c r="D1252" s="133"/>
      <c r="E1252" s="108"/>
    </row>
    <row r="1253" s="118" customFormat="1" spans="1:5">
      <c r="A1253" s="166" t="s">
        <v>995</v>
      </c>
      <c r="B1253" s="132">
        <f>SUM(B1254:B1256)</f>
        <v>0</v>
      </c>
      <c r="C1253" s="132">
        <f>SUM(C1254:C1256)</f>
        <v>0</v>
      </c>
      <c r="D1253" s="133"/>
      <c r="E1253" s="134"/>
    </row>
    <row r="1254" s="118" customFormat="1" spans="1:5">
      <c r="A1254" s="112" t="s">
        <v>996</v>
      </c>
      <c r="B1254" s="135"/>
      <c r="C1254" s="135"/>
      <c r="D1254" s="133"/>
      <c r="E1254" s="108"/>
    </row>
    <row r="1255" s="118" customFormat="1" spans="1:5">
      <c r="A1255" s="112" t="s">
        <v>997</v>
      </c>
      <c r="B1255" s="135"/>
      <c r="C1255" s="135"/>
      <c r="D1255" s="133"/>
      <c r="E1255" s="108"/>
    </row>
    <row r="1256" s="118" customFormat="1" spans="1:5">
      <c r="A1256" s="112" t="s">
        <v>998</v>
      </c>
      <c r="B1256" s="135"/>
      <c r="C1256" s="135"/>
      <c r="D1256" s="133"/>
      <c r="E1256" s="108"/>
    </row>
    <row r="1257" s="118" customFormat="1" spans="1:5">
      <c r="A1257" s="166" t="s">
        <v>999</v>
      </c>
      <c r="B1257" s="132">
        <f>SUM(B1258:B1262)</f>
        <v>1000</v>
      </c>
      <c r="C1257" s="132">
        <f>SUM(C1258:C1262)</f>
        <v>0</v>
      </c>
      <c r="D1257" s="133">
        <f>C1257/B1257*100%</f>
        <v>0</v>
      </c>
      <c r="E1257" s="134"/>
    </row>
    <row r="1258" s="118" customFormat="1" spans="1:5">
      <c r="A1258" s="112" t="s">
        <v>1000</v>
      </c>
      <c r="B1258" s="135"/>
      <c r="C1258" s="135"/>
      <c r="D1258" s="133"/>
      <c r="E1258" s="108"/>
    </row>
    <row r="1259" s="118" customFormat="1" spans="1:5">
      <c r="A1259" s="112" t="s">
        <v>1001</v>
      </c>
      <c r="B1259" s="135"/>
      <c r="C1259" s="135"/>
      <c r="D1259" s="133"/>
      <c r="E1259" s="108"/>
    </row>
    <row r="1260" s="118" customFormat="1" spans="1:5">
      <c r="A1260" s="112" t="s">
        <v>1002</v>
      </c>
      <c r="B1260" s="135"/>
      <c r="C1260" s="135"/>
      <c r="D1260" s="133"/>
      <c r="E1260" s="108"/>
    </row>
    <row r="1261" s="118" customFormat="1" spans="1:5">
      <c r="A1261" s="112" t="s">
        <v>1003</v>
      </c>
      <c r="B1261" s="135">
        <v>1000</v>
      </c>
      <c r="C1261" s="135"/>
      <c r="D1261" s="133">
        <f t="shared" ref="D1261:D1267" si="67">C1261/B1261*100%</f>
        <v>0</v>
      </c>
      <c r="E1261" s="108"/>
    </row>
    <row r="1262" s="118" customFormat="1" spans="1:5">
      <c r="A1262" s="112" t="s">
        <v>1004</v>
      </c>
      <c r="B1262" s="135"/>
      <c r="C1262" s="135"/>
      <c r="D1262" s="133"/>
      <c r="E1262" s="108"/>
    </row>
    <row r="1263" s="118" customFormat="1" spans="1:5">
      <c r="A1263" s="166" t="s">
        <v>1005</v>
      </c>
      <c r="B1263" s="132"/>
      <c r="C1263" s="132"/>
      <c r="D1263" s="133"/>
      <c r="E1263" s="134"/>
    </row>
    <row r="1264" s="118" customFormat="1" spans="1:5">
      <c r="A1264" s="113" t="s">
        <v>1006</v>
      </c>
      <c r="B1264" s="129"/>
      <c r="C1264" s="129"/>
      <c r="D1264" s="148">
        <v>0</v>
      </c>
      <c r="E1264" s="102"/>
    </row>
    <row r="1265" s="118" customFormat="1" spans="1:5">
      <c r="A1265" s="113" t="s">
        <v>1007</v>
      </c>
      <c r="B1265" s="129">
        <f>B1266</f>
        <v>2915</v>
      </c>
      <c r="C1265" s="129">
        <f>C1266</f>
        <v>2220</v>
      </c>
      <c r="D1265" s="148">
        <f t="shared" si="67"/>
        <v>0.761578044596912</v>
      </c>
      <c r="E1265" s="102"/>
    </row>
    <row r="1266" s="118" customFormat="1" spans="1:5">
      <c r="A1266" s="166" t="s">
        <v>1008</v>
      </c>
      <c r="B1266" s="132">
        <f>SUM(B1267:B1270)</f>
        <v>2915</v>
      </c>
      <c r="C1266" s="132">
        <f>SUM(C1267:C1270)</f>
        <v>2220</v>
      </c>
      <c r="D1266" s="133">
        <f t="shared" si="67"/>
        <v>0.761578044596912</v>
      </c>
      <c r="E1266" s="134"/>
    </row>
    <row r="1267" s="118" customFormat="1" spans="1:5">
      <c r="A1267" s="112" t="s">
        <v>1009</v>
      </c>
      <c r="B1267" s="135">
        <v>2915</v>
      </c>
      <c r="C1267" s="135">
        <v>2220</v>
      </c>
      <c r="D1267" s="133">
        <f t="shared" si="67"/>
        <v>0.761578044596912</v>
      </c>
      <c r="E1267" s="108"/>
    </row>
    <row r="1268" s="118" customFormat="1" spans="1:5">
      <c r="A1268" s="112" t="s">
        <v>1010</v>
      </c>
      <c r="B1268" s="135"/>
      <c r="C1268" s="135"/>
      <c r="D1268" s="133"/>
      <c r="E1268" s="108"/>
    </row>
    <row r="1269" s="118" customFormat="1" spans="1:5">
      <c r="A1269" s="112" t="s">
        <v>1011</v>
      </c>
      <c r="B1269" s="135"/>
      <c r="C1269" s="135"/>
      <c r="D1269" s="133"/>
      <c r="E1269" s="108"/>
    </row>
    <row r="1270" s="118" customFormat="1" spans="1:5">
      <c r="A1270" s="112" t="s">
        <v>1012</v>
      </c>
      <c r="B1270" s="135"/>
      <c r="C1270" s="135"/>
      <c r="D1270" s="133"/>
      <c r="E1270" s="108"/>
    </row>
    <row r="1271" s="118" customFormat="1" spans="1:5">
      <c r="A1271" s="102" t="s">
        <v>1013</v>
      </c>
      <c r="B1271" s="129">
        <f>B1272</f>
        <v>15</v>
      </c>
      <c r="C1271" s="129">
        <f>C1272</f>
        <v>0</v>
      </c>
      <c r="D1271" s="148">
        <f t="shared" ref="D1271:D1273" si="68">C1271/B1271*100%</f>
        <v>0</v>
      </c>
      <c r="E1271" s="102"/>
    </row>
    <row r="1272" s="118" customFormat="1" spans="1:5">
      <c r="A1272" s="108" t="s">
        <v>1014</v>
      </c>
      <c r="B1272" s="135">
        <v>15</v>
      </c>
      <c r="C1272" s="155"/>
      <c r="D1272" s="133">
        <f t="shared" si="68"/>
        <v>0</v>
      </c>
      <c r="E1272" s="152"/>
    </row>
    <row r="1273" s="118" customFormat="1" spans="1:5">
      <c r="A1273" s="102" t="s">
        <v>1015</v>
      </c>
      <c r="B1273" s="103">
        <f>SUM(B1274:B1275)</f>
        <v>677</v>
      </c>
      <c r="C1273" s="103">
        <f>SUM(C1274:C1275)</f>
        <v>0</v>
      </c>
      <c r="D1273" s="148">
        <f t="shared" si="68"/>
        <v>0</v>
      </c>
      <c r="E1273" s="110"/>
    </row>
    <row r="1274" s="118" customFormat="1" spans="1:5">
      <c r="A1274" s="108" t="s">
        <v>1016</v>
      </c>
      <c r="B1274" s="168"/>
      <c r="C1274" s="168"/>
      <c r="D1274" s="133"/>
      <c r="E1274" s="169"/>
    </row>
    <row r="1275" s="118" customFormat="1" spans="1:5">
      <c r="A1275" s="108" t="s">
        <v>863</v>
      </c>
      <c r="B1275" s="168">
        <v>677</v>
      </c>
      <c r="C1275" s="168"/>
      <c r="D1275" s="133">
        <f>C1275/B1275*100%</f>
        <v>0</v>
      </c>
      <c r="E1275" s="169"/>
    </row>
    <row r="1276" s="118" customFormat="1" spans="1:5">
      <c r="A1276" s="108"/>
      <c r="B1276" s="168"/>
      <c r="C1276" s="168"/>
      <c r="D1276" s="133"/>
      <c r="E1276" s="169"/>
    </row>
    <row r="1277" s="118" customFormat="1" spans="1:5">
      <c r="A1277" s="108"/>
      <c r="B1277" s="168"/>
      <c r="C1277" s="168"/>
      <c r="D1277" s="133"/>
      <c r="E1277" s="169"/>
    </row>
    <row r="1278" s="121" customFormat="1" spans="1:5">
      <c r="A1278" s="170" t="s">
        <v>1017</v>
      </c>
      <c r="B1278" s="103">
        <f>SUM(B5,B249,B253,B265,B356,B409,B463,B520,B640,B712,B785,B804,B915,B979,B1045,B1065,B1080,B1090,B1134,B1154,B1207,B1264,B1265,B1271,B1273)</f>
        <v>234684</v>
      </c>
      <c r="C1278" s="103">
        <f>SUM(C5,C249,C253,C265,C356,C409,C463,C520,C640,C712,C785,C804,C915,C979,C1045,C1065,C1080,C1090,C1134,C1154,C1207,C1264,C1265,C1271,C1273)</f>
        <v>175853</v>
      </c>
      <c r="D1278" s="148">
        <f>C1278/B1278*100%</f>
        <v>0.749318232176032</v>
      </c>
      <c r="E1278" s="110"/>
    </row>
    <row r="1279" s="118" customFormat="1" spans="2:3">
      <c r="B1279" s="122"/>
      <c r="C1279" s="122"/>
    </row>
    <row r="1280" s="118" customFormat="1" spans="2:3">
      <c r="B1280" s="122"/>
      <c r="C1280" s="122"/>
    </row>
    <row r="1281" s="118" customFormat="1" spans="2:3">
      <c r="B1281" s="122"/>
      <c r="C1281" s="122"/>
    </row>
    <row r="1282" s="118" customFormat="1" spans="2:3">
      <c r="B1282" s="122"/>
      <c r="C1282" s="122"/>
    </row>
    <row r="1283" s="118" customFormat="1" spans="2:3">
      <c r="B1283" s="122"/>
      <c r="C1283" s="122"/>
    </row>
    <row r="1284" s="118" customFormat="1" spans="2:3">
      <c r="B1284" s="122"/>
      <c r="C1284" s="122"/>
    </row>
    <row r="1285" s="118" customFormat="1" spans="2:3">
      <c r="B1285" s="122"/>
      <c r="C1285" s="122"/>
    </row>
    <row r="1286" s="118" customFormat="1" spans="2:3">
      <c r="B1286" s="122"/>
      <c r="C1286" s="122"/>
    </row>
    <row r="1287" s="118" customFormat="1" spans="2:3">
      <c r="B1287" s="122"/>
      <c r="C1287" s="122"/>
    </row>
    <row r="1288" s="118" customFormat="1" spans="2:3">
      <c r="B1288" s="122"/>
      <c r="C1288" s="122"/>
    </row>
    <row r="1289" s="118" customFormat="1" spans="2:3">
      <c r="B1289" s="122"/>
      <c r="C1289" s="122"/>
    </row>
    <row r="1290" s="118" customFormat="1" spans="2:3">
      <c r="B1290" s="122"/>
      <c r="C1290" s="122"/>
    </row>
    <row r="1291" s="118" customFormat="1" spans="2:3">
      <c r="B1291" s="122"/>
      <c r="C1291" s="122"/>
    </row>
    <row r="1292" s="118" customFormat="1" spans="2:3">
      <c r="B1292" s="122"/>
      <c r="C1292" s="122"/>
    </row>
    <row r="1293" s="118" customFormat="1" spans="2:3">
      <c r="B1293" s="122"/>
      <c r="C1293" s="122"/>
    </row>
    <row r="1294" s="118" customFormat="1" spans="2:3">
      <c r="B1294" s="122"/>
      <c r="C1294" s="122"/>
    </row>
    <row r="1295" s="118" customFormat="1" spans="2:3">
      <c r="B1295" s="122"/>
      <c r="C1295" s="122"/>
    </row>
    <row r="1296" s="118" customFormat="1" spans="2:3">
      <c r="B1296" s="122"/>
      <c r="C1296" s="122"/>
    </row>
    <row r="1297" s="118" customFormat="1" spans="2:3">
      <c r="B1297" s="122"/>
      <c r="C1297" s="122"/>
    </row>
    <row r="1298" s="118" customFormat="1" spans="2:3">
      <c r="B1298" s="122"/>
      <c r="C1298" s="122"/>
    </row>
    <row r="1299" s="118" customFormat="1" spans="2:3">
      <c r="B1299" s="122"/>
      <c r="C1299" s="122"/>
    </row>
    <row r="1300" s="118" customFormat="1" spans="2:3">
      <c r="B1300" s="122"/>
      <c r="C1300" s="122"/>
    </row>
    <row r="1301" s="118" customFormat="1" spans="2:3">
      <c r="B1301" s="122"/>
      <c r="C1301" s="122"/>
    </row>
    <row r="1302" s="118" customFormat="1" spans="2:3">
      <c r="B1302" s="122"/>
      <c r="C1302" s="122"/>
    </row>
    <row r="1303" s="118" customFormat="1" spans="2:3">
      <c r="B1303" s="122"/>
      <c r="C1303" s="122"/>
    </row>
    <row r="1304" s="118" customFormat="1" spans="2:3">
      <c r="B1304" s="122"/>
      <c r="C1304" s="122"/>
    </row>
    <row r="1305" s="118" customFormat="1" spans="2:3">
      <c r="B1305" s="122"/>
      <c r="C1305" s="122"/>
    </row>
    <row r="1306" s="118" customFormat="1" spans="2:3">
      <c r="B1306" s="122"/>
      <c r="C1306" s="122"/>
    </row>
    <row r="1307" s="118" customFormat="1" spans="2:3">
      <c r="B1307" s="122"/>
      <c r="C1307" s="122"/>
    </row>
  </sheetData>
  <mergeCells count="1">
    <mergeCell ref="A2:E2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222"/>
  <sheetViews>
    <sheetView workbookViewId="0">
      <selection activeCell="A1" sqref="A1"/>
    </sheetView>
  </sheetViews>
  <sheetFormatPr defaultColWidth="9" defaultRowHeight="14.25"/>
  <cols>
    <col min="1" max="1" width="45.25" style="93" customWidth="1"/>
    <col min="2" max="2" width="15.5" style="93" customWidth="1"/>
    <col min="3" max="3" width="15.25" style="93" customWidth="1"/>
    <col min="4" max="4" width="19.125" style="93" customWidth="1"/>
    <col min="5" max="5" width="18.125" style="93" customWidth="1"/>
    <col min="6" max="7" width="15.25" style="93" customWidth="1"/>
    <col min="8" max="8" width="15.5" style="93" customWidth="1"/>
    <col min="9" max="16384" width="9" style="93"/>
  </cols>
  <sheetData>
    <row r="1" s="12" customFormat="1" spans="1:256">
      <c r="A1" s="95" t="s">
        <v>1018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  <c r="AB1" s="93"/>
      <c r="AC1" s="93"/>
      <c r="AD1" s="93"/>
      <c r="AE1" s="93"/>
      <c r="AF1" s="93"/>
      <c r="AG1" s="93"/>
      <c r="AH1" s="93"/>
      <c r="AI1" s="93"/>
      <c r="AJ1" s="93"/>
      <c r="AK1" s="93"/>
      <c r="AL1" s="93"/>
      <c r="AM1" s="93"/>
      <c r="AN1" s="93"/>
      <c r="AO1" s="93"/>
      <c r="AP1" s="93"/>
      <c r="AQ1" s="93"/>
      <c r="AR1" s="93"/>
      <c r="AS1" s="93"/>
      <c r="AT1" s="93"/>
      <c r="AU1" s="93"/>
      <c r="AV1" s="93"/>
      <c r="AW1" s="93"/>
      <c r="AX1" s="93"/>
      <c r="AY1" s="93"/>
      <c r="AZ1" s="93"/>
      <c r="BA1" s="93"/>
      <c r="BB1" s="93"/>
      <c r="BC1" s="93"/>
      <c r="BD1" s="93"/>
      <c r="BE1" s="93"/>
      <c r="BF1" s="93"/>
      <c r="BG1" s="93"/>
      <c r="BH1" s="93"/>
      <c r="BI1" s="93"/>
      <c r="BJ1" s="93"/>
      <c r="BK1" s="93"/>
      <c r="BL1" s="93"/>
      <c r="BM1" s="93"/>
      <c r="BN1" s="93"/>
      <c r="BO1" s="93"/>
      <c r="BP1" s="93"/>
      <c r="BQ1" s="93"/>
      <c r="BR1" s="93"/>
      <c r="BS1" s="93"/>
      <c r="BT1" s="93"/>
      <c r="BU1" s="93"/>
      <c r="BV1" s="93"/>
      <c r="BW1" s="93"/>
      <c r="BX1" s="93"/>
      <c r="BY1" s="93"/>
      <c r="BZ1" s="93"/>
      <c r="CA1" s="93"/>
      <c r="CB1" s="93"/>
      <c r="CC1" s="93"/>
      <c r="CD1" s="93"/>
      <c r="CE1" s="93"/>
      <c r="CF1" s="93"/>
      <c r="CG1" s="93"/>
      <c r="CH1" s="93"/>
      <c r="CI1" s="93"/>
      <c r="CJ1" s="93"/>
      <c r="CK1" s="93"/>
      <c r="CL1" s="93"/>
      <c r="CM1" s="93"/>
      <c r="CN1" s="93"/>
      <c r="CO1" s="93"/>
      <c r="CP1" s="93"/>
      <c r="CQ1" s="93"/>
      <c r="CR1" s="93"/>
      <c r="CS1" s="93"/>
      <c r="CT1" s="93"/>
      <c r="CU1" s="93"/>
      <c r="CV1" s="93"/>
      <c r="CW1" s="93"/>
      <c r="CX1" s="93"/>
      <c r="CY1" s="93"/>
      <c r="CZ1" s="93"/>
      <c r="DA1" s="93"/>
      <c r="DB1" s="93"/>
      <c r="DC1" s="93"/>
      <c r="DD1" s="93"/>
      <c r="DE1" s="93"/>
      <c r="DF1" s="93"/>
      <c r="DG1" s="93"/>
      <c r="DH1" s="93"/>
      <c r="DI1" s="93"/>
      <c r="DJ1" s="93"/>
      <c r="DK1" s="93"/>
      <c r="DL1" s="93"/>
      <c r="DM1" s="93"/>
      <c r="DN1" s="93"/>
      <c r="DO1" s="93"/>
      <c r="DP1" s="93"/>
      <c r="DQ1" s="93"/>
      <c r="DR1" s="93"/>
      <c r="DS1" s="93"/>
      <c r="DT1" s="93"/>
      <c r="DU1" s="93"/>
      <c r="DV1" s="93"/>
      <c r="DW1" s="93"/>
      <c r="DX1" s="93"/>
      <c r="DY1" s="93"/>
      <c r="DZ1" s="93"/>
      <c r="EA1" s="93"/>
      <c r="EB1" s="93"/>
      <c r="EC1" s="93"/>
      <c r="ED1" s="93"/>
      <c r="EE1" s="93"/>
      <c r="EF1" s="93"/>
      <c r="EG1" s="93"/>
      <c r="EH1" s="93"/>
      <c r="EI1" s="93"/>
      <c r="EJ1" s="93"/>
      <c r="EK1" s="93"/>
      <c r="EL1" s="93"/>
      <c r="EM1" s="93"/>
      <c r="EN1" s="93"/>
      <c r="EO1" s="93"/>
      <c r="EP1" s="93"/>
      <c r="EQ1" s="93"/>
      <c r="ER1" s="93"/>
      <c r="ES1" s="93"/>
      <c r="ET1" s="93"/>
      <c r="EU1" s="93"/>
      <c r="EV1" s="93"/>
      <c r="EW1" s="93"/>
      <c r="EX1" s="93"/>
      <c r="EY1" s="93"/>
      <c r="EZ1" s="93"/>
      <c r="FA1" s="93"/>
      <c r="FB1" s="93"/>
      <c r="FC1" s="93"/>
      <c r="FD1" s="93"/>
      <c r="FE1" s="93"/>
      <c r="FF1" s="93"/>
      <c r="FG1" s="93"/>
      <c r="FH1" s="93"/>
      <c r="FI1" s="93"/>
      <c r="FJ1" s="93"/>
      <c r="FK1" s="93"/>
      <c r="FL1" s="93"/>
      <c r="FM1" s="93"/>
      <c r="FN1" s="93"/>
      <c r="FO1" s="93"/>
      <c r="FP1" s="93"/>
      <c r="FQ1" s="93"/>
      <c r="FR1" s="93"/>
      <c r="FS1" s="93"/>
      <c r="FT1" s="93"/>
      <c r="FU1" s="93"/>
      <c r="FV1" s="93"/>
      <c r="FW1" s="93"/>
      <c r="FX1" s="93"/>
      <c r="FY1" s="93"/>
      <c r="FZ1" s="93"/>
      <c r="GA1" s="93"/>
      <c r="GB1" s="93"/>
      <c r="GC1" s="93"/>
      <c r="GD1" s="93"/>
      <c r="GE1" s="93"/>
      <c r="GF1" s="93"/>
      <c r="GG1" s="93"/>
      <c r="GH1" s="93"/>
      <c r="GI1" s="93"/>
      <c r="GJ1" s="93"/>
      <c r="GK1" s="93"/>
      <c r="GL1" s="93"/>
      <c r="GM1" s="93"/>
      <c r="GN1" s="93"/>
      <c r="GO1" s="93"/>
      <c r="GP1" s="93"/>
      <c r="GQ1" s="93"/>
      <c r="GR1" s="93"/>
      <c r="GS1" s="93"/>
      <c r="GT1" s="93"/>
      <c r="GU1" s="93"/>
      <c r="GV1" s="93"/>
      <c r="GW1" s="93"/>
      <c r="GX1" s="93"/>
      <c r="GY1" s="93"/>
      <c r="GZ1" s="93"/>
      <c r="HA1" s="93"/>
      <c r="HB1" s="93"/>
      <c r="HC1" s="93"/>
      <c r="HD1" s="93"/>
      <c r="HE1" s="93"/>
      <c r="HF1" s="93"/>
      <c r="HG1" s="93"/>
      <c r="HH1" s="93"/>
      <c r="HI1" s="93"/>
      <c r="HJ1" s="93"/>
      <c r="HK1" s="93"/>
      <c r="HL1" s="93"/>
      <c r="HM1" s="93"/>
      <c r="HN1" s="93"/>
      <c r="HO1" s="93"/>
      <c r="HP1" s="93"/>
      <c r="HQ1" s="93"/>
      <c r="HR1" s="93"/>
      <c r="HS1" s="93"/>
      <c r="HT1" s="93"/>
      <c r="HU1" s="93"/>
      <c r="HV1" s="93"/>
      <c r="HW1" s="93"/>
      <c r="HX1" s="93"/>
      <c r="HY1" s="93"/>
      <c r="HZ1" s="93"/>
      <c r="IA1" s="93"/>
      <c r="IB1" s="93"/>
      <c r="IC1" s="93"/>
      <c r="ID1" s="93"/>
      <c r="IE1" s="93"/>
      <c r="IF1" s="93"/>
      <c r="IG1" s="93"/>
      <c r="IH1" s="93"/>
      <c r="II1" s="93"/>
      <c r="IJ1" s="93"/>
      <c r="IK1" s="93"/>
      <c r="IL1" s="93"/>
      <c r="IM1" s="93"/>
      <c r="IN1" s="93"/>
      <c r="IO1" s="93"/>
      <c r="IP1" s="93"/>
      <c r="IQ1" s="93"/>
      <c r="IR1" s="93"/>
      <c r="IS1" s="93"/>
      <c r="IT1" s="93"/>
      <c r="IU1" s="93"/>
      <c r="IV1" s="93"/>
    </row>
    <row r="2" s="93" customFormat="1" ht="20.25" spans="1:8">
      <c r="A2" s="96" t="s">
        <v>1019</v>
      </c>
      <c r="B2" s="96"/>
      <c r="C2" s="96"/>
      <c r="D2" s="96"/>
      <c r="E2" s="96"/>
      <c r="F2" s="96"/>
      <c r="G2" s="96"/>
      <c r="H2" s="96"/>
    </row>
    <row r="3" s="93" customFormat="1" ht="18" customHeight="1" spans="1:8">
      <c r="A3" s="95"/>
      <c r="H3" s="97" t="s">
        <v>2</v>
      </c>
    </row>
    <row r="4" s="94" customFormat="1" ht="31.5" customHeight="1" spans="1:8">
      <c r="A4" s="98" t="s">
        <v>38</v>
      </c>
      <c r="B4" s="98" t="s">
        <v>1020</v>
      </c>
      <c r="C4" s="98" t="s">
        <v>1021</v>
      </c>
      <c r="D4" s="99" t="s">
        <v>1022</v>
      </c>
      <c r="E4" s="100" t="s">
        <v>1023</v>
      </c>
      <c r="F4" s="100" t="s">
        <v>1024</v>
      </c>
      <c r="G4" s="98" t="s">
        <v>1025</v>
      </c>
      <c r="H4" s="98" t="s">
        <v>1026</v>
      </c>
    </row>
    <row r="5" s="94" customFormat="1" ht="27" customHeight="1" spans="1:8">
      <c r="A5" s="98"/>
      <c r="B5" s="98"/>
      <c r="C5" s="98"/>
      <c r="D5" s="101"/>
      <c r="E5" s="100"/>
      <c r="F5" s="100"/>
      <c r="G5" s="98"/>
      <c r="H5" s="98"/>
    </row>
    <row r="6" s="93" customFormat="1" ht="20.1" customHeight="1" spans="1:8">
      <c r="A6" s="102" t="s">
        <v>40</v>
      </c>
      <c r="B6" s="103">
        <f t="shared" ref="B6:B69" si="0">SUM(C6:H6)</f>
        <v>32123</v>
      </c>
      <c r="C6" s="103">
        <f t="shared" ref="C6:H6" si="1">SUM(C7:C33)</f>
        <v>32123</v>
      </c>
      <c r="D6" s="103">
        <f t="shared" si="1"/>
        <v>0</v>
      </c>
      <c r="E6" s="103">
        <f t="shared" si="1"/>
        <v>0</v>
      </c>
      <c r="F6" s="103">
        <f t="shared" si="1"/>
        <v>0</v>
      </c>
      <c r="G6" s="103">
        <f t="shared" si="1"/>
        <v>0</v>
      </c>
      <c r="H6" s="103">
        <f t="shared" si="1"/>
        <v>0</v>
      </c>
    </row>
    <row r="7" s="93" customFormat="1" ht="20.1" customHeight="1" spans="1:8">
      <c r="A7" s="104" t="s">
        <v>41</v>
      </c>
      <c r="B7" s="103">
        <f t="shared" si="0"/>
        <v>695</v>
      </c>
      <c r="C7" s="101">
        <v>695</v>
      </c>
      <c r="D7" s="101"/>
      <c r="E7" s="98"/>
      <c r="F7" s="98"/>
      <c r="G7" s="98"/>
      <c r="H7" s="98"/>
    </row>
    <row r="8" s="93" customFormat="1" ht="20.1" customHeight="1" spans="1:8">
      <c r="A8" s="104" t="s">
        <v>53</v>
      </c>
      <c r="B8" s="103">
        <f t="shared" si="0"/>
        <v>251</v>
      </c>
      <c r="C8" s="98">
        <v>251</v>
      </c>
      <c r="D8" s="101"/>
      <c r="E8" s="98"/>
      <c r="F8" s="98"/>
      <c r="G8" s="98"/>
      <c r="H8" s="98"/>
    </row>
    <row r="9" s="93" customFormat="1" ht="20.1" customHeight="1" spans="1:8">
      <c r="A9" s="104" t="s">
        <v>58</v>
      </c>
      <c r="B9" s="103">
        <f t="shared" si="0"/>
        <v>8120</v>
      </c>
      <c r="C9" s="98">
        <v>8120</v>
      </c>
      <c r="D9" s="101"/>
      <c r="E9" s="98"/>
      <c r="F9" s="98"/>
      <c r="G9" s="98"/>
      <c r="H9" s="98"/>
    </row>
    <row r="10" s="93" customFormat="1" ht="20.1" customHeight="1" spans="1:8">
      <c r="A10" s="104" t="s">
        <v>65</v>
      </c>
      <c r="B10" s="103">
        <f t="shared" si="0"/>
        <v>1126</v>
      </c>
      <c r="C10" s="98">
        <v>1126</v>
      </c>
      <c r="D10" s="101"/>
      <c r="E10" s="98"/>
      <c r="F10" s="98"/>
      <c r="G10" s="98"/>
      <c r="H10" s="98"/>
    </row>
    <row r="11" s="93" customFormat="1" ht="20.1" customHeight="1" spans="1:8">
      <c r="A11" s="105" t="s">
        <v>72</v>
      </c>
      <c r="B11" s="103">
        <f t="shared" si="0"/>
        <v>155</v>
      </c>
      <c r="C11" s="98">
        <v>155</v>
      </c>
      <c r="D11" s="101"/>
      <c r="E11" s="98"/>
      <c r="F11" s="98"/>
      <c r="G11" s="98"/>
      <c r="H11" s="98"/>
    </row>
    <row r="12" s="93" customFormat="1" ht="20.1" customHeight="1" spans="1:8">
      <c r="A12" s="106" t="s">
        <v>79</v>
      </c>
      <c r="B12" s="103">
        <f t="shared" si="0"/>
        <v>886</v>
      </c>
      <c r="C12" s="98">
        <v>886</v>
      </c>
      <c r="D12" s="101"/>
      <c r="E12" s="98"/>
      <c r="F12" s="98"/>
      <c r="G12" s="98"/>
      <c r="H12" s="98"/>
    </row>
    <row r="13" s="93" customFormat="1" ht="20.1" customHeight="1" spans="1:8">
      <c r="A13" s="104" t="s">
        <v>86</v>
      </c>
      <c r="B13" s="103">
        <f t="shared" si="0"/>
        <v>363</v>
      </c>
      <c r="C13" s="98">
        <v>363</v>
      </c>
      <c r="D13" s="101"/>
      <c r="E13" s="98"/>
      <c r="F13" s="98"/>
      <c r="G13" s="98"/>
      <c r="H13" s="98"/>
    </row>
    <row r="14" s="93" customFormat="1" ht="20.1" customHeight="1" spans="1:8">
      <c r="A14" s="105" t="s">
        <v>93</v>
      </c>
      <c r="B14" s="103">
        <f t="shared" si="0"/>
        <v>277</v>
      </c>
      <c r="C14" s="98">
        <v>277</v>
      </c>
      <c r="D14" s="101"/>
      <c r="E14" s="98"/>
      <c r="F14" s="98"/>
      <c r="G14" s="98"/>
      <c r="H14" s="98"/>
    </row>
    <row r="15" s="93" customFormat="1" ht="20.1" customHeight="1" spans="1:8">
      <c r="A15" s="104" t="s">
        <v>97</v>
      </c>
      <c r="B15" s="103">
        <f t="shared" si="0"/>
        <v>16</v>
      </c>
      <c r="C15" s="98">
        <v>16</v>
      </c>
      <c r="D15" s="101"/>
      <c r="E15" s="98"/>
      <c r="F15" s="98"/>
      <c r="G15" s="98"/>
      <c r="H15" s="98"/>
    </row>
    <row r="16" s="93" customFormat="1" ht="20.1" customHeight="1" spans="1:8">
      <c r="A16" s="105" t="s">
        <v>105</v>
      </c>
      <c r="B16" s="103">
        <f t="shared" si="0"/>
        <v>984</v>
      </c>
      <c r="C16" s="98">
        <v>984</v>
      </c>
      <c r="D16" s="101"/>
      <c r="E16" s="98"/>
      <c r="F16" s="98"/>
      <c r="G16" s="98"/>
      <c r="H16" s="98"/>
    </row>
    <row r="17" s="93" customFormat="1" ht="20.1" customHeight="1" spans="1:8">
      <c r="A17" s="107" t="s">
        <v>111</v>
      </c>
      <c r="B17" s="103">
        <f t="shared" si="0"/>
        <v>1261</v>
      </c>
      <c r="C17" s="98">
        <v>1261</v>
      </c>
      <c r="D17" s="101"/>
      <c r="E17" s="98"/>
      <c r="F17" s="98"/>
      <c r="G17" s="98"/>
      <c r="H17" s="98"/>
    </row>
    <row r="18" s="93" customFormat="1" ht="20.1" customHeight="1" spans="1:8">
      <c r="A18" s="108" t="s">
        <v>116</v>
      </c>
      <c r="B18" s="103">
        <f t="shared" si="0"/>
        <v>278</v>
      </c>
      <c r="C18" s="98">
        <v>278</v>
      </c>
      <c r="D18" s="101"/>
      <c r="E18" s="98"/>
      <c r="F18" s="98"/>
      <c r="G18" s="98"/>
      <c r="H18" s="98"/>
    </row>
    <row r="19" s="93" customFormat="1" ht="20.1" customHeight="1" spans="1:8">
      <c r="A19" s="105" t="s">
        <v>123</v>
      </c>
      <c r="B19" s="103">
        <f t="shared" si="0"/>
        <v>0</v>
      </c>
      <c r="C19" s="98">
        <v>0</v>
      </c>
      <c r="D19" s="101"/>
      <c r="E19" s="98"/>
      <c r="F19" s="98"/>
      <c r="G19" s="98"/>
      <c r="H19" s="98"/>
    </row>
    <row r="20" s="93" customFormat="1" ht="20.1" customHeight="1" spans="1:8">
      <c r="A20" s="104" t="s">
        <v>132</v>
      </c>
      <c r="B20" s="103">
        <f t="shared" si="0"/>
        <v>0</v>
      </c>
      <c r="C20" s="98"/>
      <c r="D20" s="101"/>
      <c r="E20" s="98"/>
      <c r="F20" s="98"/>
      <c r="G20" s="98"/>
      <c r="H20" s="98"/>
    </row>
    <row r="21" s="93" customFormat="1" ht="20.1" customHeight="1" spans="1:8">
      <c r="A21" s="104" t="s">
        <v>135</v>
      </c>
      <c r="B21" s="103">
        <f t="shared" si="0"/>
        <v>0</v>
      </c>
      <c r="C21" s="98"/>
      <c r="D21" s="101"/>
      <c r="E21" s="98"/>
      <c r="F21" s="98"/>
      <c r="G21" s="98"/>
      <c r="H21" s="98"/>
    </row>
    <row r="22" s="93" customFormat="1" ht="20.1" customHeight="1" spans="1:8">
      <c r="A22" s="105" t="s">
        <v>139</v>
      </c>
      <c r="B22" s="103">
        <f t="shared" si="0"/>
        <v>125</v>
      </c>
      <c r="C22" s="98">
        <v>125</v>
      </c>
      <c r="D22" s="101"/>
      <c r="E22" s="98"/>
      <c r="F22" s="98"/>
      <c r="G22" s="98"/>
      <c r="H22" s="98"/>
    </row>
    <row r="23" s="93" customFormat="1" ht="18.75" customHeight="1" spans="1:8">
      <c r="A23" s="105" t="s">
        <v>142</v>
      </c>
      <c r="B23" s="103">
        <f t="shared" si="0"/>
        <v>0</v>
      </c>
      <c r="D23" s="101"/>
      <c r="E23" s="98"/>
      <c r="F23" s="98"/>
      <c r="G23" s="98"/>
      <c r="H23" s="98"/>
    </row>
    <row r="24" s="93" customFormat="1" ht="20.1" customHeight="1" spans="1:8">
      <c r="A24" s="105" t="s">
        <v>144</v>
      </c>
      <c r="B24" s="103">
        <f t="shared" si="0"/>
        <v>428</v>
      </c>
      <c r="C24" s="98">
        <v>428</v>
      </c>
      <c r="D24" s="101"/>
      <c r="E24" s="98"/>
      <c r="F24" s="98"/>
      <c r="G24" s="98"/>
      <c r="H24" s="98"/>
    </row>
    <row r="25" s="93" customFormat="1" ht="20.1" customHeight="1" spans="1:8">
      <c r="A25" s="105" t="s">
        <v>147</v>
      </c>
      <c r="B25" s="103">
        <f t="shared" si="0"/>
        <v>1314</v>
      </c>
      <c r="C25" s="98">
        <v>1314</v>
      </c>
      <c r="D25" s="101"/>
      <c r="E25" s="98"/>
      <c r="F25" s="98"/>
      <c r="G25" s="98"/>
      <c r="H25" s="98"/>
    </row>
    <row r="26" s="93" customFormat="1" ht="20.1" customHeight="1" spans="1:8">
      <c r="A26" s="105" t="s">
        <v>150</v>
      </c>
      <c r="B26" s="103">
        <f t="shared" si="0"/>
        <v>7344</v>
      </c>
      <c r="C26" s="98">
        <v>7344</v>
      </c>
      <c r="D26" s="101"/>
      <c r="E26" s="98"/>
      <c r="F26" s="98"/>
      <c r="G26" s="98"/>
      <c r="H26" s="98"/>
    </row>
    <row r="27" s="93" customFormat="1" ht="20.1" customHeight="1" spans="1:8">
      <c r="A27" s="105" t="s">
        <v>153</v>
      </c>
      <c r="B27" s="103">
        <f t="shared" si="0"/>
        <v>1060</v>
      </c>
      <c r="C27" s="98">
        <v>1060</v>
      </c>
      <c r="D27" s="101"/>
      <c r="E27" s="98"/>
      <c r="F27" s="98"/>
      <c r="G27" s="98"/>
      <c r="H27" s="98"/>
    </row>
    <row r="28" s="93" customFormat="1" ht="20.1" customHeight="1" spans="1:8">
      <c r="A28" s="105" t="s">
        <v>156</v>
      </c>
      <c r="B28" s="103">
        <f t="shared" si="0"/>
        <v>587</v>
      </c>
      <c r="C28" s="98">
        <v>587</v>
      </c>
      <c r="D28" s="101"/>
      <c r="E28" s="98"/>
      <c r="F28" s="98"/>
      <c r="G28" s="98"/>
      <c r="H28" s="98"/>
    </row>
    <row r="29" s="93" customFormat="1" ht="20.1" customHeight="1" spans="1:8">
      <c r="A29" s="105" t="s">
        <v>160</v>
      </c>
      <c r="B29" s="103">
        <f t="shared" si="0"/>
        <v>0</v>
      </c>
      <c r="C29" s="98"/>
      <c r="D29" s="101"/>
      <c r="E29" s="98"/>
      <c r="F29" s="98"/>
      <c r="G29" s="98"/>
      <c r="H29" s="98"/>
    </row>
    <row r="30" s="93" customFormat="1" ht="20.1" customHeight="1" spans="1:8">
      <c r="A30" s="105" t="s">
        <v>162</v>
      </c>
      <c r="B30" s="103">
        <f t="shared" si="0"/>
        <v>0</v>
      </c>
      <c r="C30" s="98"/>
      <c r="D30" s="101"/>
      <c r="E30" s="98"/>
      <c r="F30" s="98"/>
      <c r="G30" s="98"/>
      <c r="H30" s="98"/>
    </row>
    <row r="31" s="93" customFormat="1" ht="20.1" customHeight="1" spans="1:8">
      <c r="A31" s="104" t="s">
        <v>164</v>
      </c>
      <c r="B31" s="103">
        <f t="shared" si="0"/>
        <v>497</v>
      </c>
      <c r="C31" s="98">
        <v>497</v>
      </c>
      <c r="D31" s="101"/>
      <c r="E31" s="98"/>
      <c r="F31" s="98"/>
      <c r="G31" s="98"/>
      <c r="H31" s="98"/>
    </row>
    <row r="32" s="93" customFormat="1" ht="20.1" customHeight="1" spans="1:8">
      <c r="A32" s="104" t="s">
        <v>167</v>
      </c>
      <c r="B32" s="103">
        <f t="shared" si="0"/>
        <v>1238</v>
      </c>
      <c r="C32" s="98">
        <v>1238</v>
      </c>
      <c r="D32" s="101"/>
      <c r="E32" s="98"/>
      <c r="F32" s="98"/>
      <c r="G32" s="98"/>
      <c r="H32" s="98"/>
    </row>
    <row r="33" s="93" customFormat="1" ht="20.1" customHeight="1" spans="1:8">
      <c r="A33" s="104" t="s">
        <v>177</v>
      </c>
      <c r="B33" s="103">
        <f t="shared" si="0"/>
        <v>5118</v>
      </c>
      <c r="C33" s="98">
        <v>5118</v>
      </c>
      <c r="D33" s="101"/>
      <c r="E33" s="98"/>
      <c r="F33" s="98"/>
      <c r="G33" s="98"/>
      <c r="H33" s="98"/>
    </row>
    <row r="34" s="93" customFormat="1" ht="20.1" customHeight="1" spans="1:8">
      <c r="A34" s="102" t="s">
        <v>180</v>
      </c>
      <c r="B34" s="103">
        <f t="shared" si="0"/>
        <v>0</v>
      </c>
      <c r="C34" s="103">
        <f t="shared" ref="C34:H34" si="2">SUM(C35:C36)</f>
        <v>0</v>
      </c>
      <c r="D34" s="103"/>
      <c r="E34" s="103">
        <f t="shared" si="2"/>
        <v>0</v>
      </c>
      <c r="F34" s="103">
        <f t="shared" si="2"/>
        <v>0</v>
      </c>
      <c r="G34" s="103">
        <f t="shared" si="2"/>
        <v>0</v>
      </c>
      <c r="H34" s="103">
        <f t="shared" si="2"/>
        <v>0</v>
      </c>
    </row>
    <row r="35" s="93" customFormat="1" ht="20.1" customHeight="1" spans="1:8">
      <c r="A35" s="104" t="s">
        <v>181</v>
      </c>
      <c r="B35" s="103">
        <f t="shared" si="0"/>
        <v>0</v>
      </c>
      <c r="C35" s="98"/>
      <c r="D35" s="101"/>
      <c r="E35" s="98"/>
      <c r="F35" s="98"/>
      <c r="G35" s="98"/>
      <c r="H35" s="98"/>
    </row>
    <row r="36" s="93" customFormat="1" ht="20.1" customHeight="1" spans="1:8">
      <c r="A36" s="104" t="s">
        <v>183</v>
      </c>
      <c r="B36" s="103">
        <f t="shared" si="0"/>
        <v>0</v>
      </c>
      <c r="C36" s="98"/>
      <c r="D36" s="101"/>
      <c r="E36" s="98"/>
      <c r="F36" s="98"/>
      <c r="G36" s="98"/>
      <c r="H36" s="98"/>
    </row>
    <row r="37" s="93" customFormat="1" ht="20.1" customHeight="1" spans="1:8">
      <c r="A37" s="102" t="s">
        <v>184</v>
      </c>
      <c r="B37" s="103">
        <f t="shared" si="0"/>
        <v>0</v>
      </c>
      <c r="C37" s="103">
        <f t="shared" ref="C37:H37" si="3">SUM(C38:C39)</f>
        <v>0</v>
      </c>
      <c r="D37" s="103"/>
      <c r="E37" s="103">
        <f t="shared" si="3"/>
        <v>0</v>
      </c>
      <c r="F37" s="103">
        <f t="shared" si="3"/>
        <v>0</v>
      </c>
      <c r="G37" s="103">
        <f t="shared" si="3"/>
        <v>0</v>
      </c>
      <c r="H37" s="103">
        <f t="shared" si="3"/>
        <v>0</v>
      </c>
    </row>
    <row r="38" s="93" customFormat="1" ht="20.1" customHeight="1" spans="1:8">
      <c r="A38" s="105" t="s">
        <v>185</v>
      </c>
      <c r="B38" s="103">
        <f t="shared" si="0"/>
        <v>0</v>
      </c>
      <c r="C38" s="98"/>
      <c r="D38" s="101"/>
      <c r="E38" s="98"/>
      <c r="F38" s="98"/>
      <c r="G38" s="98"/>
      <c r="H38" s="98"/>
    </row>
    <row r="39" s="93" customFormat="1" ht="20.1" customHeight="1" spans="1:8">
      <c r="A39" s="105" t="s">
        <v>195</v>
      </c>
      <c r="B39" s="103">
        <f t="shared" si="0"/>
        <v>0</v>
      </c>
      <c r="C39" s="98"/>
      <c r="D39" s="101"/>
      <c r="E39" s="98"/>
      <c r="F39" s="98"/>
      <c r="G39" s="98"/>
      <c r="H39" s="98"/>
    </row>
    <row r="40" s="93" customFormat="1" ht="20.1" customHeight="1" spans="1:8">
      <c r="A40" s="102" t="s">
        <v>196</v>
      </c>
      <c r="B40" s="103">
        <f t="shared" si="0"/>
        <v>30617</v>
      </c>
      <c r="C40" s="103">
        <f t="shared" ref="C40:H40" si="4">SUM(C41:C51)</f>
        <v>30617</v>
      </c>
      <c r="D40" s="103"/>
      <c r="E40" s="103">
        <f t="shared" si="4"/>
        <v>0</v>
      </c>
      <c r="F40" s="103">
        <f t="shared" si="4"/>
        <v>0</v>
      </c>
      <c r="G40" s="103">
        <f t="shared" si="4"/>
        <v>0</v>
      </c>
      <c r="H40" s="103">
        <f t="shared" si="4"/>
        <v>0</v>
      </c>
    </row>
    <row r="41" s="93" customFormat="1" ht="20.1" customHeight="1" spans="1:8">
      <c r="A41" s="104" t="s">
        <v>197</v>
      </c>
      <c r="B41" s="103">
        <f t="shared" si="0"/>
        <v>0</v>
      </c>
      <c r="C41" s="98"/>
      <c r="D41" s="101"/>
      <c r="E41" s="98"/>
      <c r="F41" s="98"/>
      <c r="G41" s="98"/>
      <c r="H41" s="98"/>
    </row>
    <row r="42" s="93" customFormat="1" ht="20.1" customHeight="1" spans="1:8">
      <c r="A42" s="105" t="s">
        <v>200</v>
      </c>
      <c r="B42" s="103">
        <f t="shared" si="0"/>
        <v>17267</v>
      </c>
      <c r="C42" s="109">
        <v>17267</v>
      </c>
      <c r="D42" s="109"/>
      <c r="E42" s="109"/>
      <c r="F42" s="109"/>
      <c r="G42" s="109"/>
      <c r="H42" s="109"/>
    </row>
    <row r="43" s="93" customFormat="1" ht="20.1" customHeight="1" spans="1:8">
      <c r="A43" s="104" t="s">
        <v>206</v>
      </c>
      <c r="B43" s="103">
        <f t="shared" si="0"/>
        <v>0</v>
      </c>
      <c r="C43" s="109"/>
      <c r="D43" s="109"/>
      <c r="E43" s="109"/>
      <c r="F43" s="109"/>
      <c r="G43" s="109"/>
      <c r="H43" s="109"/>
    </row>
    <row r="44" s="93" customFormat="1" ht="20.1" customHeight="1" spans="1:8">
      <c r="A44" s="106" t="s">
        <v>209</v>
      </c>
      <c r="B44" s="103">
        <f t="shared" si="0"/>
        <v>599</v>
      </c>
      <c r="C44" s="109">
        <v>599</v>
      </c>
      <c r="D44" s="109"/>
      <c r="E44" s="109"/>
      <c r="F44" s="109"/>
      <c r="G44" s="109"/>
      <c r="H44" s="109"/>
    </row>
    <row r="45" s="93" customFormat="1" ht="20.1" customHeight="1" spans="1:8">
      <c r="A45" s="108" t="s">
        <v>213</v>
      </c>
      <c r="B45" s="103">
        <f t="shared" si="0"/>
        <v>1389</v>
      </c>
      <c r="C45" s="109">
        <v>1389</v>
      </c>
      <c r="D45" s="109"/>
      <c r="E45" s="109"/>
      <c r="F45" s="109"/>
      <c r="G45" s="109"/>
      <c r="H45" s="109"/>
    </row>
    <row r="46" s="93" customFormat="1" ht="20.1" customHeight="1" spans="1:8">
      <c r="A46" s="104" t="s">
        <v>218</v>
      </c>
      <c r="B46" s="103">
        <f t="shared" si="0"/>
        <v>1005</v>
      </c>
      <c r="C46" s="109">
        <v>1005</v>
      </c>
      <c r="D46" s="109"/>
      <c r="E46" s="109"/>
      <c r="F46" s="109"/>
      <c r="G46" s="109"/>
      <c r="H46" s="109"/>
    </row>
    <row r="47" s="93" customFormat="1" ht="20.1" customHeight="1" spans="1:8">
      <c r="A47" s="106" t="s">
        <v>229</v>
      </c>
      <c r="B47" s="103">
        <f t="shared" si="0"/>
        <v>0</v>
      </c>
      <c r="C47" s="109"/>
      <c r="D47" s="109"/>
      <c r="E47" s="109"/>
      <c r="F47" s="109"/>
      <c r="G47" s="109"/>
      <c r="H47" s="109"/>
    </row>
    <row r="48" s="93" customFormat="1" ht="20.1" customHeight="1" spans="1:8">
      <c r="A48" s="105" t="s">
        <v>234</v>
      </c>
      <c r="B48" s="103">
        <f t="shared" si="0"/>
        <v>0</v>
      </c>
      <c r="C48" s="109"/>
      <c r="D48" s="109"/>
      <c r="E48" s="109"/>
      <c r="F48" s="109"/>
      <c r="G48" s="109"/>
      <c r="H48" s="109"/>
    </row>
    <row r="49" s="93" customFormat="1" ht="20.1" customHeight="1" spans="1:8">
      <c r="A49" s="108" t="s">
        <v>239</v>
      </c>
      <c r="B49" s="103">
        <f t="shared" si="0"/>
        <v>0</v>
      </c>
      <c r="C49" s="109"/>
      <c r="D49" s="109"/>
      <c r="E49" s="109"/>
      <c r="F49" s="109"/>
      <c r="G49" s="109"/>
      <c r="H49" s="109"/>
    </row>
    <row r="50" s="93" customFormat="1" ht="20.1" customHeight="1" spans="1:8">
      <c r="A50" s="104" t="s">
        <v>243</v>
      </c>
      <c r="B50" s="103">
        <f t="shared" si="0"/>
        <v>0</v>
      </c>
      <c r="C50" s="109"/>
      <c r="D50" s="109"/>
      <c r="E50" s="109"/>
      <c r="F50" s="109"/>
      <c r="G50" s="109"/>
      <c r="H50" s="109"/>
    </row>
    <row r="51" s="93" customFormat="1" ht="20.1" customHeight="1" spans="1:8">
      <c r="A51" s="104" t="s">
        <v>246</v>
      </c>
      <c r="B51" s="103">
        <f t="shared" si="0"/>
        <v>10357</v>
      </c>
      <c r="C51" s="109">
        <v>10357</v>
      </c>
      <c r="D51" s="109"/>
      <c r="E51" s="109"/>
      <c r="F51" s="109"/>
      <c r="G51" s="109"/>
      <c r="H51" s="109"/>
    </row>
    <row r="52" s="93" customFormat="1" ht="19.5" customHeight="1" spans="1:8">
      <c r="A52" s="102" t="s">
        <v>248</v>
      </c>
      <c r="B52" s="103">
        <f t="shared" si="0"/>
        <v>43695</v>
      </c>
      <c r="C52" s="103">
        <f t="shared" ref="C52:H52" si="5">SUM(C53:C62)</f>
        <v>43695</v>
      </c>
      <c r="D52" s="110"/>
      <c r="E52" s="110">
        <f t="shared" si="5"/>
        <v>0</v>
      </c>
      <c r="F52" s="110">
        <f t="shared" si="5"/>
        <v>0</v>
      </c>
      <c r="G52" s="110">
        <f t="shared" si="5"/>
        <v>0</v>
      </c>
      <c r="H52" s="110">
        <f t="shared" si="5"/>
        <v>0</v>
      </c>
    </row>
    <row r="53" s="93" customFormat="1" ht="20.1" customHeight="1" spans="1:8">
      <c r="A53" s="105" t="s">
        <v>249</v>
      </c>
      <c r="B53" s="103">
        <f t="shared" si="0"/>
        <v>577</v>
      </c>
      <c r="C53" s="109">
        <v>577</v>
      </c>
      <c r="D53" s="109"/>
      <c r="E53" s="109"/>
      <c r="F53" s="109"/>
      <c r="G53" s="109"/>
      <c r="H53" s="109"/>
    </row>
    <row r="54" s="93" customFormat="1" ht="20.1" customHeight="1" spans="1:8">
      <c r="A54" s="104" t="s">
        <v>251</v>
      </c>
      <c r="B54" s="103">
        <f t="shared" si="0"/>
        <v>39535</v>
      </c>
      <c r="C54" s="109">
        <v>39535</v>
      </c>
      <c r="D54" s="109"/>
      <c r="E54" s="109"/>
      <c r="F54" s="109"/>
      <c r="G54" s="109"/>
      <c r="H54" s="109"/>
    </row>
    <row r="55" s="93" customFormat="1" ht="20.1" customHeight="1" spans="1:8">
      <c r="A55" s="104" t="s">
        <v>260</v>
      </c>
      <c r="B55" s="103">
        <f t="shared" si="0"/>
        <v>1215</v>
      </c>
      <c r="C55" s="109">
        <v>1215</v>
      </c>
      <c r="D55" s="109"/>
      <c r="E55" s="109"/>
      <c r="F55" s="109"/>
      <c r="G55" s="109"/>
      <c r="H55" s="109"/>
    </row>
    <row r="56" s="93" customFormat="1" ht="20.1" customHeight="1" spans="1:8">
      <c r="A56" s="108" t="s">
        <v>266</v>
      </c>
      <c r="B56" s="103">
        <f t="shared" si="0"/>
        <v>0</v>
      </c>
      <c r="C56" s="109"/>
      <c r="D56" s="109"/>
      <c r="E56" s="109"/>
      <c r="F56" s="109"/>
      <c r="G56" s="109"/>
      <c r="H56" s="109"/>
    </row>
    <row r="57" s="93" customFormat="1" ht="20.1" customHeight="1" spans="1:8">
      <c r="A57" s="105" t="s">
        <v>272</v>
      </c>
      <c r="B57" s="103">
        <f t="shared" si="0"/>
        <v>0</v>
      </c>
      <c r="C57" s="109"/>
      <c r="D57" s="109"/>
      <c r="E57" s="109"/>
      <c r="F57" s="109"/>
      <c r="G57" s="109"/>
      <c r="H57" s="109"/>
    </row>
    <row r="58" s="93" customFormat="1" ht="20.1" customHeight="1" spans="1:8">
      <c r="A58" s="105" t="s">
        <v>276</v>
      </c>
      <c r="B58" s="103">
        <f t="shared" si="0"/>
        <v>0</v>
      </c>
      <c r="C58" s="109"/>
      <c r="D58" s="109"/>
      <c r="E58" s="109"/>
      <c r="F58" s="109"/>
      <c r="G58" s="109"/>
      <c r="H58" s="109"/>
    </row>
    <row r="59" s="93" customFormat="1" ht="20.1" customHeight="1" spans="1:8">
      <c r="A59" s="104" t="s">
        <v>280</v>
      </c>
      <c r="B59" s="103">
        <f t="shared" si="0"/>
        <v>0</v>
      </c>
      <c r="C59" s="109"/>
      <c r="D59" s="109"/>
      <c r="E59" s="109"/>
      <c r="F59" s="109"/>
      <c r="G59" s="109"/>
      <c r="H59" s="109"/>
    </row>
    <row r="60" s="93" customFormat="1" ht="20.1" customHeight="1" spans="1:8">
      <c r="A60" s="105" t="s">
        <v>284</v>
      </c>
      <c r="B60" s="103">
        <f t="shared" si="0"/>
        <v>368</v>
      </c>
      <c r="C60" s="109">
        <v>368</v>
      </c>
      <c r="D60" s="109"/>
      <c r="E60" s="109"/>
      <c r="F60" s="109"/>
      <c r="G60" s="109"/>
      <c r="H60" s="109"/>
    </row>
    <row r="61" s="93" customFormat="1" ht="20.1" customHeight="1" spans="1:8">
      <c r="A61" s="104" t="s">
        <v>290</v>
      </c>
      <c r="B61" s="103">
        <f t="shared" si="0"/>
        <v>1000</v>
      </c>
      <c r="C61" s="109">
        <v>1000</v>
      </c>
      <c r="D61" s="109"/>
      <c r="E61" s="109"/>
      <c r="F61" s="109"/>
      <c r="G61" s="109"/>
      <c r="H61" s="109"/>
    </row>
    <row r="62" s="93" customFormat="1" ht="20.1" customHeight="1" spans="1:8">
      <c r="A62" s="104" t="s">
        <v>297</v>
      </c>
      <c r="B62" s="103">
        <f t="shared" si="0"/>
        <v>1000</v>
      </c>
      <c r="C62" s="109">
        <v>1000</v>
      </c>
      <c r="D62" s="109"/>
      <c r="E62" s="109"/>
      <c r="F62" s="109"/>
      <c r="G62" s="109"/>
      <c r="H62" s="109"/>
    </row>
    <row r="63" s="93" customFormat="1" ht="20.1" customHeight="1" spans="1:8">
      <c r="A63" s="102" t="s">
        <v>298</v>
      </c>
      <c r="B63" s="103">
        <f t="shared" si="0"/>
        <v>157</v>
      </c>
      <c r="C63" s="103">
        <f t="shared" ref="C63:H63" si="6">SUM(C64:C73)</f>
        <v>157</v>
      </c>
      <c r="D63" s="103"/>
      <c r="E63" s="103">
        <f t="shared" si="6"/>
        <v>0</v>
      </c>
      <c r="F63" s="103">
        <f t="shared" si="6"/>
        <v>0</v>
      </c>
      <c r="G63" s="103">
        <f t="shared" si="6"/>
        <v>0</v>
      </c>
      <c r="H63" s="103">
        <f t="shared" si="6"/>
        <v>0</v>
      </c>
    </row>
    <row r="64" s="93" customFormat="1" ht="20.1" customHeight="1" spans="1:8">
      <c r="A64" s="105" t="s">
        <v>299</v>
      </c>
      <c r="B64" s="103">
        <f t="shared" si="0"/>
        <v>157</v>
      </c>
      <c r="C64" s="109">
        <v>157</v>
      </c>
      <c r="D64" s="109"/>
      <c r="E64" s="109"/>
      <c r="F64" s="109"/>
      <c r="G64" s="109"/>
      <c r="H64" s="109"/>
    </row>
    <row r="65" s="93" customFormat="1" ht="20.1" customHeight="1" spans="1:8">
      <c r="A65" s="104" t="s">
        <v>301</v>
      </c>
      <c r="B65" s="103">
        <f t="shared" si="0"/>
        <v>0</v>
      </c>
      <c r="C65" s="109"/>
      <c r="D65" s="109"/>
      <c r="E65" s="109"/>
      <c r="F65" s="109"/>
      <c r="G65" s="109"/>
      <c r="H65" s="109"/>
    </row>
    <row r="66" s="93" customFormat="1" ht="20.1" customHeight="1" spans="1:8">
      <c r="A66" s="105" t="s">
        <v>309</v>
      </c>
      <c r="B66" s="103">
        <f t="shared" si="0"/>
        <v>0</v>
      </c>
      <c r="C66" s="109"/>
      <c r="D66" s="109"/>
      <c r="E66" s="109"/>
      <c r="F66" s="109"/>
      <c r="G66" s="109"/>
      <c r="H66" s="109"/>
    </row>
    <row r="67" s="93" customFormat="1" ht="20.1" customHeight="1" spans="1:8">
      <c r="A67" s="105" t="s">
        <v>314</v>
      </c>
      <c r="B67" s="103">
        <f t="shared" si="0"/>
        <v>0</v>
      </c>
      <c r="C67" s="109"/>
      <c r="D67" s="109"/>
      <c r="E67" s="109"/>
      <c r="F67" s="109"/>
      <c r="G67" s="109"/>
      <c r="H67" s="109"/>
    </row>
    <row r="68" s="93" customFormat="1" ht="20.1" customHeight="1" spans="1:8">
      <c r="A68" s="105" t="s">
        <v>317</v>
      </c>
      <c r="B68" s="103">
        <f t="shared" si="0"/>
        <v>0</v>
      </c>
      <c r="C68" s="109"/>
      <c r="D68" s="109"/>
      <c r="E68" s="109"/>
      <c r="F68" s="109"/>
      <c r="G68" s="109"/>
      <c r="H68" s="109"/>
    </row>
    <row r="69" s="93" customFormat="1" ht="20.1" customHeight="1" spans="1:8">
      <c r="A69" s="105" t="s">
        <v>321</v>
      </c>
      <c r="B69" s="103">
        <f t="shared" si="0"/>
        <v>0</v>
      </c>
      <c r="C69" s="109"/>
      <c r="D69" s="109"/>
      <c r="E69" s="109"/>
      <c r="F69" s="109"/>
      <c r="G69" s="109"/>
      <c r="H69" s="109"/>
    </row>
    <row r="70" s="93" customFormat="1" ht="20.1" customHeight="1" spans="1:8">
      <c r="A70" s="104" t="s">
        <v>326</v>
      </c>
      <c r="B70" s="103">
        <f t="shared" ref="B70:B133" si="7">SUM(C70:H70)</f>
        <v>0</v>
      </c>
      <c r="C70" s="109"/>
      <c r="D70" s="109"/>
      <c r="E70" s="109"/>
      <c r="F70" s="109"/>
      <c r="G70" s="109"/>
      <c r="H70" s="109"/>
    </row>
    <row r="71" s="93" customFormat="1" ht="20.1" customHeight="1" spans="1:8">
      <c r="A71" s="104" t="s">
        <v>332</v>
      </c>
      <c r="B71" s="103">
        <f t="shared" si="7"/>
        <v>0</v>
      </c>
      <c r="C71" s="109"/>
      <c r="D71" s="109"/>
      <c r="E71" s="109"/>
      <c r="F71" s="109"/>
      <c r="G71" s="109"/>
      <c r="H71" s="109"/>
    </row>
    <row r="72" s="93" customFormat="1" ht="20.1" customHeight="1" spans="1:8">
      <c r="A72" s="108" t="s">
        <v>336</v>
      </c>
      <c r="B72" s="103">
        <f t="shared" si="7"/>
        <v>0</v>
      </c>
      <c r="C72" s="109"/>
      <c r="D72" s="109"/>
      <c r="E72" s="109"/>
      <c r="F72" s="109"/>
      <c r="G72" s="109"/>
      <c r="H72" s="109"/>
    </row>
    <row r="73" s="93" customFormat="1" ht="20.1" customHeight="1" spans="1:8">
      <c r="A73" s="104" t="s">
        <v>340</v>
      </c>
      <c r="B73" s="103">
        <f t="shared" si="7"/>
        <v>0</v>
      </c>
      <c r="C73" s="109"/>
      <c r="D73" s="109"/>
      <c r="E73" s="109"/>
      <c r="F73" s="109"/>
      <c r="G73" s="109"/>
      <c r="H73" s="109"/>
    </row>
    <row r="74" s="93" customFormat="1" ht="20.1" customHeight="1" spans="1:8">
      <c r="A74" s="102" t="s">
        <v>345</v>
      </c>
      <c r="B74" s="103">
        <f t="shared" si="7"/>
        <v>1070</v>
      </c>
      <c r="C74" s="110">
        <f t="shared" ref="C74:H74" si="8">SUM(C75:C80)</f>
        <v>1070</v>
      </c>
      <c r="D74" s="110"/>
      <c r="E74" s="110">
        <f t="shared" si="8"/>
        <v>0</v>
      </c>
      <c r="F74" s="110">
        <f t="shared" si="8"/>
        <v>0</v>
      </c>
      <c r="G74" s="110">
        <f t="shared" si="8"/>
        <v>0</v>
      </c>
      <c r="H74" s="110">
        <f t="shared" si="8"/>
        <v>0</v>
      </c>
    </row>
    <row r="75" s="93" customFormat="1" ht="20.1" customHeight="1" spans="1:8">
      <c r="A75" s="108" t="s">
        <v>346</v>
      </c>
      <c r="B75" s="103">
        <f t="shared" si="7"/>
        <v>1070</v>
      </c>
      <c r="C75" s="109">
        <v>1070</v>
      </c>
      <c r="D75" s="109"/>
      <c r="E75" s="109"/>
      <c r="F75" s="109"/>
      <c r="G75" s="109"/>
      <c r="H75" s="109"/>
    </row>
    <row r="76" s="93" customFormat="1" ht="20.1" customHeight="1" spans="1:8">
      <c r="A76" s="108" t="s">
        <v>359</v>
      </c>
      <c r="B76" s="103">
        <f t="shared" si="7"/>
        <v>0</v>
      </c>
      <c r="C76" s="109"/>
      <c r="D76" s="109"/>
      <c r="E76" s="109"/>
      <c r="F76" s="109"/>
      <c r="G76" s="109"/>
      <c r="H76" s="109"/>
    </row>
    <row r="77" s="93" customFormat="1" ht="20.1" customHeight="1" spans="1:8">
      <c r="A77" s="108" t="s">
        <v>364</v>
      </c>
      <c r="B77" s="103">
        <f t="shared" si="7"/>
        <v>0</v>
      </c>
      <c r="C77" s="109"/>
      <c r="D77" s="109"/>
      <c r="E77" s="109"/>
      <c r="F77" s="109"/>
      <c r="G77" s="109"/>
      <c r="H77" s="109"/>
    </row>
    <row r="78" s="93" customFormat="1" ht="20.1" customHeight="1" spans="1:8">
      <c r="A78" s="108" t="s">
        <v>372</v>
      </c>
      <c r="B78" s="103">
        <f t="shared" si="7"/>
        <v>0</v>
      </c>
      <c r="C78" s="109"/>
      <c r="D78" s="109"/>
      <c r="E78" s="109"/>
      <c r="F78" s="109"/>
      <c r="G78" s="109"/>
      <c r="H78" s="109"/>
    </row>
    <row r="79" s="93" customFormat="1" ht="20.1" customHeight="1" spans="1:8">
      <c r="A79" s="108" t="s">
        <v>379</v>
      </c>
      <c r="B79" s="103">
        <f t="shared" si="7"/>
        <v>0</v>
      </c>
      <c r="C79" s="109"/>
      <c r="D79" s="109"/>
      <c r="E79" s="109"/>
      <c r="F79" s="109"/>
      <c r="G79" s="109"/>
      <c r="H79" s="109"/>
    </row>
    <row r="80" s="93" customFormat="1" ht="20.1" customHeight="1" spans="1:8">
      <c r="A80" s="108" t="s">
        <v>384</v>
      </c>
      <c r="B80" s="103">
        <f t="shared" si="7"/>
        <v>0</v>
      </c>
      <c r="C80" s="109"/>
      <c r="D80" s="109"/>
      <c r="E80" s="109"/>
      <c r="F80" s="109"/>
      <c r="G80" s="109"/>
      <c r="H80" s="109"/>
    </row>
    <row r="81" s="93" customFormat="1" ht="20.1" customHeight="1" spans="1:8">
      <c r="A81" s="102" t="s">
        <v>388</v>
      </c>
      <c r="B81" s="103">
        <f t="shared" si="7"/>
        <v>20137</v>
      </c>
      <c r="C81" s="110">
        <f t="shared" ref="C81:H81" si="9">SUM(C82:C102)</f>
        <v>20137</v>
      </c>
      <c r="D81" s="110"/>
      <c r="E81" s="110">
        <f t="shared" si="9"/>
        <v>0</v>
      </c>
      <c r="F81" s="110">
        <f t="shared" si="9"/>
        <v>0</v>
      </c>
      <c r="G81" s="110">
        <f t="shared" si="9"/>
        <v>0</v>
      </c>
      <c r="H81" s="110">
        <f t="shared" si="9"/>
        <v>0</v>
      </c>
    </row>
    <row r="82" s="93" customFormat="1" ht="20.1" customHeight="1" spans="1:8">
      <c r="A82" s="108" t="s">
        <v>389</v>
      </c>
      <c r="B82" s="103">
        <f t="shared" si="7"/>
        <v>897</v>
      </c>
      <c r="C82" s="109">
        <v>897</v>
      </c>
      <c r="D82" s="109"/>
      <c r="E82" s="109"/>
      <c r="F82" s="109"/>
      <c r="G82" s="109"/>
      <c r="H82" s="109"/>
    </row>
    <row r="83" s="93" customFormat="1" ht="20.1" customHeight="1" spans="1:8">
      <c r="A83" s="108" t="s">
        <v>399</v>
      </c>
      <c r="B83" s="103">
        <f t="shared" si="7"/>
        <v>356</v>
      </c>
      <c r="C83" s="109">
        <v>356</v>
      </c>
      <c r="D83" s="109"/>
      <c r="E83" s="109"/>
      <c r="F83" s="109"/>
      <c r="G83" s="109"/>
      <c r="H83" s="109"/>
    </row>
    <row r="84" s="93" customFormat="1" ht="20.1" customHeight="1" spans="1:8">
      <c r="A84" s="108" t="s">
        <v>404</v>
      </c>
      <c r="B84" s="103">
        <f t="shared" si="7"/>
        <v>0</v>
      </c>
      <c r="C84" s="109"/>
      <c r="D84" s="109"/>
      <c r="E84" s="109"/>
      <c r="F84" s="109"/>
      <c r="G84" s="109"/>
      <c r="H84" s="109"/>
    </row>
    <row r="85" s="93" customFormat="1" ht="20.1" customHeight="1" spans="1:8">
      <c r="A85" s="108" t="s">
        <v>406</v>
      </c>
      <c r="B85" s="103">
        <f t="shared" si="7"/>
        <v>13172</v>
      </c>
      <c r="C85" s="109">
        <v>13172</v>
      </c>
      <c r="D85" s="109"/>
      <c r="E85" s="109"/>
      <c r="F85" s="109"/>
      <c r="G85" s="109"/>
      <c r="H85" s="109"/>
    </row>
    <row r="86" s="93" customFormat="1" ht="20.1" customHeight="1" spans="1:8">
      <c r="A86" s="108" t="s">
        <v>414</v>
      </c>
      <c r="B86" s="103">
        <f t="shared" si="7"/>
        <v>0</v>
      </c>
      <c r="C86" s="109"/>
      <c r="D86" s="109"/>
      <c r="E86" s="109"/>
      <c r="F86" s="109"/>
      <c r="G86" s="109"/>
      <c r="H86" s="109"/>
    </row>
    <row r="87" s="93" customFormat="1" ht="20.1" customHeight="1" spans="1:8">
      <c r="A87" s="108" t="s">
        <v>418</v>
      </c>
      <c r="B87" s="103">
        <f t="shared" si="7"/>
        <v>0</v>
      </c>
      <c r="C87" s="109"/>
      <c r="D87" s="109"/>
      <c r="E87" s="109"/>
      <c r="F87" s="109"/>
      <c r="G87" s="109"/>
      <c r="H87" s="109"/>
    </row>
    <row r="88" s="93" customFormat="1" ht="20.1" customHeight="1" spans="1:8">
      <c r="A88" s="108" t="s">
        <v>428</v>
      </c>
      <c r="B88" s="103">
        <f t="shared" si="7"/>
        <v>186</v>
      </c>
      <c r="C88" s="109">
        <v>186</v>
      </c>
      <c r="D88" s="109"/>
      <c r="E88" s="109"/>
      <c r="F88" s="109"/>
      <c r="G88" s="109"/>
      <c r="H88" s="109"/>
    </row>
    <row r="89" s="93" customFormat="1" ht="20.1" customHeight="1" spans="1:8">
      <c r="A89" s="108" t="s">
        <v>436</v>
      </c>
      <c r="B89" s="103">
        <f t="shared" si="7"/>
        <v>494</v>
      </c>
      <c r="C89" s="109">
        <v>494</v>
      </c>
      <c r="D89" s="109"/>
      <c r="E89" s="109"/>
      <c r="F89" s="109"/>
      <c r="G89" s="109"/>
      <c r="H89" s="109"/>
    </row>
    <row r="90" s="93" customFormat="1" ht="20.1" customHeight="1" spans="1:8">
      <c r="A90" s="108" t="s">
        <v>443</v>
      </c>
      <c r="B90" s="103">
        <f t="shared" si="7"/>
        <v>756</v>
      </c>
      <c r="C90" s="109">
        <v>756</v>
      </c>
      <c r="D90" s="109"/>
      <c r="E90" s="109"/>
      <c r="F90" s="109"/>
      <c r="G90" s="109"/>
      <c r="H90" s="109"/>
    </row>
    <row r="91" s="93" customFormat="1" ht="20.1" customHeight="1" spans="1:8">
      <c r="A91" s="108" t="s">
        <v>451</v>
      </c>
      <c r="B91" s="103">
        <f t="shared" si="7"/>
        <v>305</v>
      </c>
      <c r="C91" s="109">
        <v>305</v>
      </c>
      <c r="D91" s="109"/>
      <c r="E91" s="109"/>
      <c r="F91" s="109"/>
      <c r="G91" s="109"/>
      <c r="H91" s="109"/>
    </row>
    <row r="92" s="93" customFormat="1" ht="20.1" customHeight="1" spans="1:8">
      <c r="A92" s="108" t="s">
        <v>457</v>
      </c>
      <c r="B92" s="103">
        <f t="shared" si="7"/>
        <v>0</v>
      </c>
      <c r="C92" s="109"/>
      <c r="D92" s="109"/>
      <c r="E92" s="109"/>
      <c r="F92" s="109"/>
      <c r="G92" s="109"/>
      <c r="H92" s="109"/>
    </row>
    <row r="93" s="93" customFormat="1" ht="20.1" customHeight="1" spans="1:8">
      <c r="A93" s="108" t="s">
        <v>459</v>
      </c>
      <c r="B93" s="103">
        <f t="shared" si="7"/>
        <v>274</v>
      </c>
      <c r="C93" s="109">
        <v>274</v>
      </c>
      <c r="D93" s="109"/>
      <c r="E93" s="109"/>
      <c r="F93" s="109"/>
      <c r="G93" s="109"/>
      <c r="H93" s="109"/>
    </row>
    <row r="94" s="93" customFormat="1" ht="20.1" customHeight="1" spans="1:8">
      <c r="A94" s="108" t="s">
        <v>462</v>
      </c>
      <c r="B94" s="103">
        <f t="shared" si="7"/>
        <v>50</v>
      </c>
      <c r="C94" s="109">
        <v>50</v>
      </c>
      <c r="D94" s="109"/>
      <c r="E94" s="109"/>
      <c r="F94" s="109"/>
      <c r="G94" s="109"/>
      <c r="H94" s="109"/>
    </row>
    <row r="95" s="93" customFormat="1" ht="20.1" customHeight="1" spans="1:8">
      <c r="A95" s="108" t="s">
        <v>465</v>
      </c>
      <c r="B95" s="103">
        <f t="shared" si="7"/>
        <v>229</v>
      </c>
      <c r="C95" s="109">
        <v>229</v>
      </c>
      <c r="D95" s="109"/>
      <c r="E95" s="109"/>
      <c r="F95" s="109"/>
      <c r="G95" s="109"/>
      <c r="H95" s="109"/>
    </row>
    <row r="96" s="93" customFormat="1" ht="20.1" customHeight="1" spans="1:8">
      <c r="A96" s="108" t="s">
        <v>468</v>
      </c>
      <c r="B96" s="103">
        <f t="shared" si="7"/>
        <v>0</v>
      </c>
      <c r="C96" s="109"/>
      <c r="D96" s="109"/>
      <c r="E96" s="109"/>
      <c r="F96" s="109"/>
      <c r="G96" s="109"/>
      <c r="H96" s="109"/>
    </row>
    <row r="97" s="93" customFormat="1" ht="20.1" customHeight="1" spans="1:8">
      <c r="A97" s="108" t="s">
        <v>471</v>
      </c>
      <c r="B97" s="103">
        <f t="shared" si="7"/>
        <v>0</v>
      </c>
      <c r="C97" s="109"/>
      <c r="D97" s="109"/>
      <c r="E97" s="109"/>
      <c r="F97" s="109"/>
      <c r="G97" s="109"/>
      <c r="H97" s="109"/>
    </row>
    <row r="98" s="93" customFormat="1" ht="20.1" customHeight="1" spans="1:8">
      <c r="A98" s="108" t="s">
        <v>474</v>
      </c>
      <c r="B98" s="103">
        <f t="shared" si="7"/>
        <v>1243</v>
      </c>
      <c r="C98" s="109">
        <v>1243</v>
      </c>
      <c r="D98" s="109"/>
      <c r="E98" s="109"/>
      <c r="F98" s="109"/>
      <c r="G98" s="109"/>
      <c r="H98" s="109"/>
    </row>
    <row r="99" s="93" customFormat="1" ht="20.1" customHeight="1" spans="1:8">
      <c r="A99" s="108" t="s">
        <v>478</v>
      </c>
      <c r="B99" s="103">
        <f t="shared" si="7"/>
        <v>63</v>
      </c>
      <c r="C99" s="109">
        <v>63</v>
      </c>
      <c r="D99" s="109"/>
      <c r="E99" s="109"/>
      <c r="F99" s="109"/>
      <c r="G99" s="109"/>
      <c r="H99" s="109"/>
    </row>
    <row r="100" s="93" customFormat="1" ht="20.1" customHeight="1" spans="1:8">
      <c r="A100" s="111" t="s">
        <v>483</v>
      </c>
      <c r="B100" s="103">
        <f t="shared" si="7"/>
        <v>112</v>
      </c>
      <c r="C100" s="109">
        <v>112</v>
      </c>
      <c r="D100" s="109"/>
      <c r="E100" s="109"/>
      <c r="F100" s="109"/>
      <c r="G100" s="109"/>
      <c r="H100" s="109"/>
    </row>
    <row r="101" s="93" customFormat="1" ht="20.1" customHeight="1" spans="1:8">
      <c r="A101" s="108" t="s">
        <v>487</v>
      </c>
      <c r="B101" s="103">
        <f t="shared" si="7"/>
        <v>0</v>
      </c>
      <c r="C101" s="109"/>
      <c r="D101" s="109"/>
      <c r="E101" s="109"/>
      <c r="F101" s="109"/>
      <c r="G101" s="109"/>
      <c r="H101" s="109"/>
    </row>
    <row r="102" s="93" customFormat="1" ht="20.1" customHeight="1" spans="1:8">
      <c r="A102" s="108" t="s">
        <v>490</v>
      </c>
      <c r="B102" s="103">
        <f t="shared" si="7"/>
        <v>2000</v>
      </c>
      <c r="C102" s="109">
        <v>2000</v>
      </c>
      <c r="D102" s="109"/>
      <c r="E102" s="109"/>
      <c r="F102" s="109"/>
      <c r="G102" s="109"/>
      <c r="H102" s="109"/>
    </row>
    <row r="103" s="93" customFormat="1" ht="20.1" customHeight="1" spans="1:8">
      <c r="A103" s="102" t="s">
        <v>491</v>
      </c>
      <c r="B103" s="103">
        <f t="shared" si="7"/>
        <v>8406</v>
      </c>
      <c r="C103" s="110">
        <f t="shared" ref="C103:H103" si="10">SUM(C104:C116)</f>
        <v>8406</v>
      </c>
      <c r="D103" s="110"/>
      <c r="E103" s="110">
        <f t="shared" si="10"/>
        <v>0</v>
      </c>
      <c r="F103" s="110">
        <f t="shared" si="10"/>
        <v>0</v>
      </c>
      <c r="G103" s="110">
        <f t="shared" si="10"/>
        <v>0</v>
      </c>
      <c r="H103" s="110">
        <f t="shared" si="10"/>
        <v>0</v>
      </c>
    </row>
    <row r="104" s="93" customFormat="1" ht="20.1" customHeight="1" spans="1:8">
      <c r="A104" s="108" t="s">
        <v>492</v>
      </c>
      <c r="B104" s="103">
        <f t="shared" si="7"/>
        <v>298</v>
      </c>
      <c r="C104" s="109">
        <v>298</v>
      </c>
      <c r="D104" s="109"/>
      <c r="E104" s="109"/>
      <c r="F104" s="109"/>
      <c r="G104" s="109"/>
      <c r="H104" s="109"/>
    </row>
    <row r="105" s="93" customFormat="1" ht="20.1" customHeight="1" spans="1:8">
      <c r="A105" s="108" t="s">
        <v>494</v>
      </c>
      <c r="B105" s="103">
        <f t="shared" si="7"/>
        <v>2606</v>
      </c>
      <c r="C105" s="109">
        <v>2606</v>
      </c>
      <c r="D105" s="109"/>
      <c r="E105" s="109"/>
      <c r="F105" s="109"/>
      <c r="G105" s="109"/>
      <c r="H105" s="109"/>
    </row>
    <row r="106" s="93" customFormat="1" ht="20.1" customHeight="1" spans="1:8">
      <c r="A106" s="108" t="s">
        <v>508</v>
      </c>
      <c r="B106" s="103">
        <f t="shared" si="7"/>
        <v>1819</v>
      </c>
      <c r="C106" s="109">
        <v>1819</v>
      </c>
      <c r="D106" s="109"/>
      <c r="E106" s="109"/>
      <c r="F106" s="109"/>
      <c r="G106" s="109"/>
      <c r="H106" s="109"/>
    </row>
    <row r="107" s="93" customFormat="1" ht="20.1" customHeight="1" spans="1:8">
      <c r="A107" s="108" t="s">
        <v>512</v>
      </c>
      <c r="B107" s="103">
        <f t="shared" si="7"/>
        <v>1265</v>
      </c>
      <c r="C107" s="109">
        <v>1265</v>
      </c>
      <c r="D107" s="109"/>
      <c r="E107" s="109"/>
      <c r="F107" s="109"/>
      <c r="G107" s="109"/>
      <c r="H107" s="109"/>
    </row>
    <row r="108" s="93" customFormat="1" ht="20.1" customHeight="1" spans="1:8">
      <c r="A108" s="108" t="s">
        <v>524</v>
      </c>
      <c r="B108" s="103">
        <f t="shared" si="7"/>
        <v>0</v>
      </c>
      <c r="C108" s="109"/>
      <c r="D108" s="109"/>
      <c r="E108" s="109"/>
      <c r="F108" s="109"/>
      <c r="G108" s="109"/>
      <c r="H108" s="109"/>
    </row>
    <row r="109" s="93" customFormat="1" ht="20.1" customHeight="1" spans="1:8">
      <c r="A109" s="108" t="s">
        <v>527</v>
      </c>
      <c r="B109" s="103">
        <f t="shared" si="7"/>
        <v>483</v>
      </c>
      <c r="C109" s="109">
        <v>483</v>
      </c>
      <c r="D109" s="109"/>
      <c r="E109" s="109"/>
      <c r="F109" s="109"/>
      <c r="G109" s="109"/>
      <c r="H109" s="109"/>
    </row>
    <row r="110" s="93" customFormat="1" ht="20.1" customHeight="1" spans="1:8">
      <c r="A110" s="108" t="s">
        <v>531</v>
      </c>
      <c r="B110" s="103">
        <f t="shared" si="7"/>
        <v>0</v>
      </c>
      <c r="C110" s="109"/>
      <c r="D110" s="109"/>
      <c r="E110" s="109"/>
      <c r="F110" s="109"/>
      <c r="G110" s="109"/>
      <c r="H110" s="109"/>
    </row>
    <row r="111" s="93" customFormat="1" ht="20.1" customHeight="1" spans="1:8">
      <c r="A111" s="108" t="s">
        <v>536</v>
      </c>
      <c r="B111" s="103">
        <f t="shared" si="7"/>
        <v>1485</v>
      </c>
      <c r="C111" s="109">
        <v>1485</v>
      </c>
      <c r="D111" s="109"/>
      <c r="E111" s="109"/>
      <c r="F111" s="109"/>
      <c r="G111" s="109"/>
      <c r="H111" s="109"/>
    </row>
    <row r="112" s="93" customFormat="1" ht="20.1" customHeight="1" spans="1:8">
      <c r="A112" s="108" t="s">
        <v>540</v>
      </c>
      <c r="B112" s="103">
        <f t="shared" si="7"/>
        <v>0</v>
      </c>
      <c r="C112" s="109"/>
      <c r="D112" s="109"/>
      <c r="E112" s="109"/>
      <c r="F112" s="109"/>
      <c r="G112" s="109"/>
      <c r="H112" s="109"/>
    </row>
    <row r="113" s="93" customFormat="1" ht="20.1" customHeight="1" spans="1:8">
      <c r="A113" s="108" t="s">
        <v>544</v>
      </c>
      <c r="B113" s="103">
        <f t="shared" si="7"/>
        <v>0</v>
      </c>
      <c r="C113" s="109"/>
      <c r="D113" s="109"/>
      <c r="E113" s="109"/>
      <c r="F113" s="109"/>
      <c r="G113" s="109"/>
      <c r="H113" s="109"/>
    </row>
    <row r="114" s="93" customFormat="1" ht="20.1" customHeight="1" spans="1:8">
      <c r="A114" s="108" t="s">
        <v>547</v>
      </c>
      <c r="B114" s="103">
        <f t="shared" si="7"/>
        <v>60</v>
      </c>
      <c r="C114" s="109">
        <v>60</v>
      </c>
      <c r="D114" s="109"/>
      <c r="E114" s="109"/>
      <c r="F114" s="109"/>
      <c r="G114" s="109"/>
      <c r="H114" s="109"/>
    </row>
    <row r="115" s="93" customFormat="1" ht="20.1" customHeight="1" spans="1:8">
      <c r="A115" s="108" t="s">
        <v>551</v>
      </c>
      <c r="B115" s="103">
        <f t="shared" si="7"/>
        <v>0</v>
      </c>
      <c r="C115" s="109"/>
      <c r="D115" s="109"/>
      <c r="E115" s="109"/>
      <c r="F115" s="109"/>
      <c r="G115" s="109"/>
      <c r="H115" s="109"/>
    </row>
    <row r="116" s="93" customFormat="1" ht="20.1" customHeight="1" spans="1:8">
      <c r="A116" s="112" t="s">
        <v>553</v>
      </c>
      <c r="B116" s="103">
        <f t="shared" si="7"/>
        <v>390</v>
      </c>
      <c r="C116" s="109">
        <v>390</v>
      </c>
      <c r="D116" s="109"/>
      <c r="E116" s="109"/>
      <c r="F116" s="109"/>
      <c r="G116" s="109"/>
      <c r="H116" s="109"/>
    </row>
    <row r="117" s="93" customFormat="1" ht="20.1" customHeight="1" spans="1:8">
      <c r="A117" s="113" t="s">
        <v>555</v>
      </c>
      <c r="B117" s="103">
        <f t="shared" si="7"/>
        <v>1456</v>
      </c>
      <c r="C117" s="110">
        <f t="shared" ref="C117:H117" si="11">SUM(C118:C132)</f>
        <v>1456</v>
      </c>
      <c r="D117" s="110"/>
      <c r="E117" s="110">
        <f t="shared" si="11"/>
        <v>0</v>
      </c>
      <c r="F117" s="110">
        <f t="shared" si="11"/>
        <v>0</v>
      </c>
      <c r="G117" s="110">
        <f t="shared" si="11"/>
        <v>0</v>
      </c>
      <c r="H117" s="110">
        <f t="shared" si="11"/>
        <v>0</v>
      </c>
    </row>
    <row r="118" s="93" customFormat="1" ht="20.1" customHeight="1" spans="1:8">
      <c r="A118" s="112" t="s">
        <v>556</v>
      </c>
      <c r="B118" s="103">
        <f t="shared" si="7"/>
        <v>307</v>
      </c>
      <c r="C118" s="109">
        <v>307</v>
      </c>
      <c r="D118" s="109"/>
      <c r="E118" s="109"/>
      <c r="F118" s="109"/>
      <c r="G118" s="109"/>
      <c r="H118" s="109"/>
    </row>
    <row r="119" s="93" customFormat="1" ht="20.1" customHeight="1" spans="1:8">
      <c r="A119" s="112" t="s">
        <v>563</v>
      </c>
      <c r="B119" s="103">
        <f t="shared" si="7"/>
        <v>0</v>
      </c>
      <c r="C119" s="109"/>
      <c r="D119" s="109"/>
      <c r="E119" s="109"/>
      <c r="F119" s="109"/>
      <c r="G119" s="109"/>
      <c r="H119" s="109"/>
    </row>
    <row r="120" s="93" customFormat="1" ht="20.1" customHeight="1" spans="1:8">
      <c r="A120" s="112" t="s">
        <v>567</v>
      </c>
      <c r="B120" s="103">
        <f t="shared" si="7"/>
        <v>0</v>
      </c>
      <c r="C120" s="109"/>
      <c r="D120" s="109"/>
      <c r="E120" s="109"/>
      <c r="F120" s="109"/>
      <c r="G120" s="109"/>
      <c r="H120" s="109"/>
    </row>
    <row r="121" s="93" customFormat="1" ht="20.1" customHeight="1" spans="1:8">
      <c r="A121" s="112" t="s">
        <v>575</v>
      </c>
      <c r="B121" s="103">
        <f t="shared" si="7"/>
        <v>0</v>
      </c>
      <c r="C121" s="109"/>
      <c r="D121" s="109"/>
      <c r="E121" s="109"/>
      <c r="F121" s="109"/>
      <c r="G121" s="109"/>
      <c r="H121" s="109"/>
    </row>
    <row r="122" s="93" customFormat="1" ht="20.1" customHeight="1" spans="1:8">
      <c r="A122" s="112" t="s">
        <v>580</v>
      </c>
      <c r="B122" s="103">
        <f t="shared" si="7"/>
        <v>0</v>
      </c>
      <c r="C122" s="109"/>
      <c r="D122" s="109"/>
      <c r="E122" s="109"/>
      <c r="F122" s="109"/>
      <c r="G122" s="109"/>
      <c r="H122" s="109"/>
    </row>
    <row r="123" s="93" customFormat="1" ht="20.1" customHeight="1" spans="1:8">
      <c r="A123" s="112" t="s">
        <v>587</v>
      </c>
      <c r="B123" s="103">
        <f t="shared" si="7"/>
        <v>0</v>
      </c>
      <c r="C123" s="109"/>
      <c r="D123" s="109"/>
      <c r="E123" s="109"/>
      <c r="F123" s="109"/>
      <c r="G123" s="109"/>
      <c r="H123" s="109"/>
    </row>
    <row r="124" s="93" customFormat="1" ht="20.1" customHeight="1" spans="1:8">
      <c r="A124" s="112" t="s">
        <v>593</v>
      </c>
      <c r="B124" s="103">
        <f t="shared" si="7"/>
        <v>0</v>
      </c>
      <c r="C124" s="109"/>
      <c r="D124" s="109"/>
      <c r="E124" s="109"/>
      <c r="F124" s="109"/>
      <c r="G124" s="109"/>
      <c r="H124" s="109"/>
    </row>
    <row r="125" s="93" customFormat="1" ht="20.1" customHeight="1" spans="1:8">
      <c r="A125" s="112" t="s">
        <v>596</v>
      </c>
      <c r="B125" s="103">
        <f t="shared" si="7"/>
        <v>0</v>
      </c>
      <c r="C125" s="109"/>
      <c r="D125" s="109"/>
      <c r="E125" s="109"/>
      <c r="F125" s="109"/>
      <c r="G125" s="109"/>
      <c r="H125" s="109"/>
    </row>
    <row r="126" s="93" customFormat="1" ht="20.1" customHeight="1" spans="1:8">
      <c r="A126" s="112" t="s">
        <v>599</v>
      </c>
      <c r="B126" s="103">
        <f t="shared" si="7"/>
        <v>0</v>
      </c>
      <c r="C126" s="109"/>
      <c r="D126" s="109"/>
      <c r="E126" s="109"/>
      <c r="F126" s="109"/>
      <c r="G126" s="109"/>
      <c r="H126" s="109"/>
    </row>
    <row r="127" s="93" customFormat="1" ht="20.1" customHeight="1" spans="1:8">
      <c r="A127" s="112" t="s">
        <v>600</v>
      </c>
      <c r="B127" s="103">
        <f t="shared" si="7"/>
        <v>0</v>
      </c>
      <c r="C127" s="109"/>
      <c r="D127" s="109"/>
      <c r="E127" s="109"/>
      <c r="F127" s="109"/>
      <c r="G127" s="109"/>
      <c r="H127" s="109"/>
    </row>
    <row r="128" s="93" customFormat="1" ht="20.1" customHeight="1" spans="1:8">
      <c r="A128" s="112" t="s">
        <v>601</v>
      </c>
      <c r="B128" s="103">
        <f t="shared" si="7"/>
        <v>1149</v>
      </c>
      <c r="C128" s="109">
        <v>1149</v>
      </c>
      <c r="D128" s="109"/>
      <c r="E128" s="109"/>
      <c r="F128" s="109"/>
      <c r="G128" s="109"/>
      <c r="H128" s="109"/>
    </row>
    <row r="129" s="93" customFormat="1" ht="20.1" customHeight="1" spans="1:8">
      <c r="A129" s="112" t="s">
        <v>607</v>
      </c>
      <c r="B129" s="103">
        <f t="shared" si="7"/>
        <v>0</v>
      </c>
      <c r="C129" s="109"/>
      <c r="D129" s="109"/>
      <c r="E129" s="109"/>
      <c r="F129" s="109"/>
      <c r="G129" s="109"/>
      <c r="H129" s="109"/>
    </row>
    <row r="130" s="93" customFormat="1" ht="20.1" customHeight="1" spans="1:8">
      <c r="A130" s="112" t="s">
        <v>608</v>
      </c>
      <c r="B130" s="103">
        <f t="shared" si="7"/>
        <v>0</v>
      </c>
      <c r="C130" s="109"/>
      <c r="D130" s="109"/>
      <c r="E130" s="109"/>
      <c r="F130" s="109"/>
      <c r="G130" s="109"/>
      <c r="H130" s="109"/>
    </row>
    <row r="131" s="93" customFormat="1" ht="20.1" customHeight="1" spans="1:8">
      <c r="A131" s="112" t="s">
        <v>609</v>
      </c>
      <c r="B131" s="103">
        <f t="shared" si="7"/>
        <v>0</v>
      </c>
      <c r="C131" s="109"/>
      <c r="D131" s="109"/>
      <c r="E131" s="109"/>
      <c r="F131" s="109"/>
      <c r="G131" s="109"/>
      <c r="H131" s="109"/>
    </row>
    <row r="132" s="93" customFormat="1" ht="20.1" customHeight="1" spans="1:8">
      <c r="A132" s="112" t="s">
        <v>619</v>
      </c>
      <c r="B132" s="103">
        <f t="shared" si="7"/>
        <v>0</v>
      </c>
      <c r="C132" s="109"/>
      <c r="D132" s="109"/>
      <c r="E132" s="109"/>
      <c r="F132" s="109"/>
      <c r="G132" s="109"/>
      <c r="H132" s="109"/>
    </row>
    <row r="133" s="93" customFormat="1" ht="20.1" customHeight="1" spans="1:8">
      <c r="A133" s="113" t="s">
        <v>620</v>
      </c>
      <c r="B133" s="103">
        <f t="shared" si="7"/>
        <v>25134</v>
      </c>
      <c r="C133" s="110">
        <f t="shared" ref="C133:H133" si="12">SUM(C134:C139)</f>
        <v>25134</v>
      </c>
      <c r="D133" s="110"/>
      <c r="E133" s="110">
        <f t="shared" si="12"/>
        <v>0</v>
      </c>
      <c r="F133" s="110">
        <f t="shared" si="12"/>
        <v>0</v>
      </c>
      <c r="G133" s="110">
        <f t="shared" si="12"/>
        <v>0</v>
      </c>
      <c r="H133" s="110">
        <f t="shared" si="12"/>
        <v>0</v>
      </c>
    </row>
    <row r="134" s="93" customFormat="1" ht="20.1" customHeight="1" spans="1:8">
      <c r="A134" s="112" t="s">
        <v>621</v>
      </c>
      <c r="B134" s="103">
        <f t="shared" ref="B134:B197" si="13">SUM(C134:H134)</f>
        <v>1095</v>
      </c>
      <c r="C134" s="109">
        <v>1095</v>
      </c>
      <c r="D134" s="109"/>
      <c r="E134" s="109"/>
      <c r="F134" s="109"/>
      <c r="G134" s="109"/>
      <c r="H134" s="109"/>
    </row>
    <row r="135" s="93" customFormat="1" ht="20.1" customHeight="1" spans="1:8">
      <c r="A135" s="112" t="s">
        <v>629</v>
      </c>
      <c r="B135" s="103">
        <f t="shared" si="13"/>
        <v>0</v>
      </c>
      <c r="C135" s="109"/>
      <c r="D135" s="109"/>
      <c r="E135" s="109"/>
      <c r="F135" s="109"/>
      <c r="G135" s="109"/>
      <c r="H135" s="109"/>
    </row>
    <row r="136" s="93" customFormat="1" ht="20.1" customHeight="1" spans="1:8">
      <c r="A136" s="112" t="s">
        <v>630</v>
      </c>
      <c r="B136" s="103">
        <f t="shared" si="13"/>
        <v>2499</v>
      </c>
      <c r="C136" s="109">
        <v>2499</v>
      </c>
      <c r="D136" s="109"/>
      <c r="E136" s="109"/>
      <c r="F136" s="109"/>
      <c r="G136" s="109"/>
      <c r="H136" s="109"/>
    </row>
    <row r="137" s="93" customFormat="1" ht="20.1" customHeight="1" spans="1:8">
      <c r="A137" s="112" t="s">
        <v>633</v>
      </c>
      <c r="B137" s="103">
        <f t="shared" si="13"/>
        <v>3633</v>
      </c>
      <c r="C137" s="109">
        <v>3633</v>
      </c>
      <c r="D137" s="109"/>
      <c r="E137" s="109"/>
      <c r="F137" s="109"/>
      <c r="G137" s="109"/>
      <c r="H137" s="109"/>
    </row>
    <row r="138" s="93" customFormat="1" ht="20.1" customHeight="1" spans="1:8">
      <c r="A138" s="112" t="s">
        <v>634</v>
      </c>
      <c r="B138" s="103">
        <f t="shared" si="13"/>
        <v>0</v>
      </c>
      <c r="C138" s="109"/>
      <c r="D138" s="109"/>
      <c r="E138" s="109"/>
      <c r="F138" s="109"/>
      <c r="G138" s="109"/>
      <c r="H138" s="109"/>
    </row>
    <row r="139" s="93" customFormat="1" ht="20.1" customHeight="1" spans="1:8">
      <c r="A139" s="112" t="s">
        <v>635</v>
      </c>
      <c r="B139" s="103">
        <f t="shared" si="13"/>
        <v>17907</v>
      </c>
      <c r="C139" s="109">
        <v>17907</v>
      </c>
      <c r="D139" s="109"/>
      <c r="E139" s="109"/>
      <c r="F139" s="109"/>
      <c r="G139" s="109"/>
      <c r="H139" s="109"/>
    </row>
    <row r="140" s="93" customFormat="1" ht="20.1" customHeight="1" spans="1:8">
      <c r="A140" s="113" t="s">
        <v>636</v>
      </c>
      <c r="B140" s="103">
        <f t="shared" si="13"/>
        <v>6740</v>
      </c>
      <c r="C140" s="110">
        <f t="shared" ref="C140:H140" si="14">SUM(C141:C148)</f>
        <v>6740</v>
      </c>
      <c r="D140" s="110"/>
      <c r="E140" s="110">
        <f t="shared" si="14"/>
        <v>0</v>
      </c>
      <c r="F140" s="110">
        <f t="shared" si="14"/>
        <v>0</v>
      </c>
      <c r="G140" s="110">
        <f t="shared" si="14"/>
        <v>0</v>
      </c>
      <c r="H140" s="110">
        <f t="shared" si="14"/>
        <v>0</v>
      </c>
    </row>
    <row r="141" s="93" customFormat="1" ht="20.1" customHeight="1" spans="1:8">
      <c r="A141" s="112" t="s">
        <v>637</v>
      </c>
      <c r="B141" s="103">
        <f t="shared" si="13"/>
        <v>3432</v>
      </c>
      <c r="C141" s="109">
        <v>3432</v>
      </c>
      <c r="D141" s="109"/>
      <c r="E141" s="109"/>
      <c r="F141" s="109"/>
      <c r="G141" s="109"/>
      <c r="H141" s="109"/>
    </row>
    <row r="142" s="93" customFormat="1" ht="20.1" customHeight="1" spans="1:8">
      <c r="A142" s="112" t="s">
        <v>659</v>
      </c>
      <c r="B142" s="103">
        <f t="shared" si="13"/>
        <v>1020</v>
      </c>
      <c r="C142" s="109">
        <v>1020</v>
      </c>
      <c r="D142" s="109"/>
      <c r="E142" s="109"/>
      <c r="F142" s="109"/>
      <c r="G142" s="109"/>
      <c r="H142" s="109"/>
    </row>
    <row r="143" s="93" customFormat="1" ht="20.1" customHeight="1" spans="1:8">
      <c r="A143" s="112" t="s">
        <v>680</v>
      </c>
      <c r="B143" s="103">
        <f t="shared" si="13"/>
        <v>1883</v>
      </c>
      <c r="C143" s="109">
        <v>1883</v>
      </c>
      <c r="D143" s="109"/>
      <c r="E143" s="109"/>
      <c r="F143" s="109"/>
      <c r="G143" s="109"/>
      <c r="H143" s="109"/>
    </row>
    <row r="144" s="93" customFormat="1" ht="20.1" customHeight="1" spans="1:8">
      <c r="A144" s="112" t="s">
        <v>704</v>
      </c>
      <c r="B144" s="103">
        <f t="shared" si="13"/>
        <v>0</v>
      </c>
      <c r="C144" s="109"/>
      <c r="D144" s="109"/>
      <c r="E144" s="109"/>
      <c r="F144" s="109"/>
      <c r="G144" s="109"/>
      <c r="H144" s="109"/>
    </row>
    <row r="145" s="93" customFormat="1" ht="20.1" customHeight="1" spans="1:8">
      <c r="A145" s="112" t="s">
        <v>712</v>
      </c>
      <c r="B145" s="103">
        <f t="shared" si="13"/>
        <v>0</v>
      </c>
      <c r="C145" s="109"/>
      <c r="D145" s="109"/>
      <c r="E145" s="109"/>
      <c r="F145" s="109"/>
      <c r="G145" s="109"/>
      <c r="H145" s="109"/>
    </row>
    <row r="146" s="93" customFormat="1" ht="20.1" customHeight="1" spans="1:8">
      <c r="A146" s="112" t="s">
        <v>719</v>
      </c>
      <c r="B146" s="103">
        <f t="shared" si="13"/>
        <v>405</v>
      </c>
      <c r="C146" s="109">
        <v>405</v>
      </c>
      <c r="D146" s="109"/>
      <c r="E146" s="109"/>
      <c r="F146" s="109"/>
      <c r="G146" s="109"/>
      <c r="H146" s="109"/>
    </row>
    <row r="147" s="93" customFormat="1" ht="20.1" customHeight="1" spans="1:8">
      <c r="A147" s="112" t="s">
        <v>726</v>
      </c>
      <c r="B147" s="103">
        <f t="shared" si="13"/>
        <v>0</v>
      </c>
      <c r="C147" s="109"/>
      <c r="D147" s="109"/>
      <c r="E147" s="109"/>
      <c r="F147" s="109"/>
      <c r="G147" s="109"/>
      <c r="H147" s="109"/>
    </row>
    <row r="148" s="93" customFormat="1" ht="20.1" customHeight="1" spans="1:8">
      <c r="A148" s="112" t="s">
        <v>729</v>
      </c>
      <c r="B148" s="103">
        <f t="shared" si="13"/>
        <v>0</v>
      </c>
      <c r="C148" s="109"/>
      <c r="D148" s="109"/>
      <c r="E148" s="109"/>
      <c r="F148" s="109"/>
      <c r="G148" s="109"/>
      <c r="H148" s="109"/>
    </row>
    <row r="149" s="93" customFormat="1" ht="20.1" customHeight="1" spans="1:8">
      <c r="A149" s="113" t="s">
        <v>732</v>
      </c>
      <c r="B149" s="103">
        <f t="shared" si="13"/>
        <v>1166</v>
      </c>
      <c r="C149" s="110">
        <f t="shared" ref="C149:H149" si="15">SUM(C150:C156)</f>
        <v>1166</v>
      </c>
      <c r="D149" s="110"/>
      <c r="E149" s="110">
        <f t="shared" si="15"/>
        <v>0</v>
      </c>
      <c r="F149" s="110">
        <f t="shared" si="15"/>
        <v>0</v>
      </c>
      <c r="G149" s="110">
        <f t="shared" si="15"/>
        <v>0</v>
      </c>
      <c r="H149" s="110">
        <f t="shared" si="15"/>
        <v>0</v>
      </c>
    </row>
    <row r="150" s="93" customFormat="1" ht="20.1" customHeight="1" spans="1:8">
      <c r="A150" s="112" t="s">
        <v>733</v>
      </c>
      <c r="B150" s="103">
        <f t="shared" si="13"/>
        <v>566</v>
      </c>
      <c r="C150" s="109">
        <v>566</v>
      </c>
      <c r="D150" s="109"/>
      <c r="E150" s="109"/>
      <c r="F150" s="109"/>
      <c r="G150" s="109"/>
      <c r="H150" s="109"/>
    </row>
    <row r="151" s="93" customFormat="1" ht="20.1" customHeight="1" spans="1:8">
      <c r="A151" s="112" t="s">
        <v>753</v>
      </c>
      <c r="B151" s="103">
        <f t="shared" si="13"/>
        <v>0</v>
      </c>
      <c r="C151" s="109"/>
      <c r="D151" s="109"/>
      <c r="E151" s="109"/>
      <c r="F151" s="109"/>
      <c r="G151" s="109"/>
      <c r="H151" s="109"/>
    </row>
    <row r="152" s="93" customFormat="1" ht="20.1" customHeight="1" spans="1:8">
      <c r="A152" s="112" t="s">
        <v>760</v>
      </c>
      <c r="B152" s="103">
        <f t="shared" si="13"/>
        <v>0</v>
      </c>
      <c r="C152" s="109"/>
      <c r="D152" s="109"/>
      <c r="E152" s="109"/>
      <c r="F152" s="109"/>
      <c r="G152" s="109"/>
      <c r="H152" s="109"/>
    </row>
    <row r="153" s="93" customFormat="1" ht="20.1" customHeight="1" spans="1:8">
      <c r="A153" s="112" t="s">
        <v>767</v>
      </c>
      <c r="B153" s="103">
        <f t="shared" si="13"/>
        <v>0</v>
      </c>
      <c r="C153" s="109"/>
      <c r="D153" s="109"/>
      <c r="E153" s="109"/>
      <c r="F153" s="109"/>
      <c r="G153" s="109"/>
      <c r="H153" s="109"/>
    </row>
    <row r="154" s="93" customFormat="1" ht="20.1" customHeight="1" spans="1:8">
      <c r="A154" s="112" t="s">
        <v>772</v>
      </c>
      <c r="B154" s="103">
        <f t="shared" si="13"/>
        <v>0</v>
      </c>
      <c r="C154" s="109"/>
      <c r="D154" s="109"/>
      <c r="E154" s="109"/>
      <c r="F154" s="109"/>
      <c r="G154" s="109"/>
      <c r="H154" s="109"/>
    </row>
    <row r="155" s="93" customFormat="1" ht="20.1" customHeight="1" spans="1:8">
      <c r="A155" s="112" t="s">
        <v>775</v>
      </c>
      <c r="B155" s="103">
        <f t="shared" si="13"/>
        <v>0</v>
      </c>
      <c r="C155" s="109"/>
      <c r="D155" s="109"/>
      <c r="E155" s="109"/>
      <c r="F155" s="109"/>
      <c r="G155" s="109"/>
      <c r="H155" s="109"/>
    </row>
    <row r="156" s="93" customFormat="1" ht="20.1" customHeight="1" spans="1:8">
      <c r="A156" s="112" t="s">
        <v>780</v>
      </c>
      <c r="B156" s="103">
        <f t="shared" si="13"/>
        <v>600</v>
      </c>
      <c r="C156" s="109">
        <v>600</v>
      </c>
      <c r="D156" s="109"/>
      <c r="E156" s="109"/>
      <c r="F156" s="109"/>
      <c r="G156" s="109"/>
      <c r="H156" s="109"/>
    </row>
    <row r="157" s="93" customFormat="1" ht="20.1" customHeight="1" spans="1:8">
      <c r="A157" s="113" t="s">
        <v>783</v>
      </c>
      <c r="B157" s="103">
        <f t="shared" si="13"/>
        <v>310</v>
      </c>
      <c r="C157" s="110">
        <f t="shared" ref="C157:H157" si="16">SUM(C158:C164)</f>
        <v>310</v>
      </c>
      <c r="D157" s="110"/>
      <c r="E157" s="110">
        <f t="shared" si="16"/>
        <v>0</v>
      </c>
      <c r="F157" s="110">
        <f t="shared" si="16"/>
        <v>0</v>
      </c>
      <c r="G157" s="110">
        <f t="shared" si="16"/>
        <v>0</v>
      </c>
      <c r="H157" s="110">
        <f t="shared" si="16"/>
        <v>0</v>
      </c>
    </row>
    <row r="158" s="93" customFormat="1" ht="20.1" customHeight="1" spans="1:8">
      <c r="A158" s="112" t="s">
        <v>784</v>
      </c>
      <c r="B158" s="103">
        <f t="shared" si="13"/>
        <v>0</v>
      </c>
      <c r="C158" s="109"/>
      <c r="D158" s="109"/>
      <c r="E158" s="109"/>
      <c r="F158" s="109"/>
      <c r="G158" s="109"/>
      <c r="H158" s="109"/>
    </row>
    <row r="159" s="93" customFormat="1" ht="20.1" customHeight="1" spans="1:8">
      <c r="A159" s="112" t="s">
        <v>791</v>
      </c>
      <c r="B159" s="103">
        <f t="shared" si="13"/>
        <v>0</v>
      </c>
      <c r="C159" s="109"/>
      <c r="D159" s="109"/>
      <c r="E159" s="109"/>
      <c r="F159" s="109"/>
      <c r="G159" s="109"/>
      <c r="H159" s="109"/>
    </row>
    <row r="160" s="93" customFormat="1" ht="20.1" customHeight="1" spans="1:8">
      <c r="A160" s="112" t="s">
        <v>804</v>
      </c>
      <c r="B160" s="103">
        <f t="shared" si="13"/>
        <v>0</v>
      </c>
      <c r="C160" s="109"/>
      <c r="D160" s="109"/>
      <c r="E160" s="109"/>
      <c r="F160" s="109"/>
      <c r="G160" s="109"/>
      <c r="H160" s="109"/>
    </row>
    <row r="161" s="93" customFormat="1" ht="20.1" customHeight="1" spans="1:8">
      <c r="A161" s="112" t="s">
        <v>806</v>
      </c>
      <c r="B161" s="103">
        <f t="shared" si="13"/>
        <v>310</v>
      </c>
      <c r="C161" s="109">
        <v>310</v>
      </c>
      <c r="D161" s="109"/>
      <c r="E161" s="109"/>
      <c r="F161" s="109"/>
      <c r="G161" s="109"/>
      <c r="H161" s="109"/>
    </row>
    <row r="162" s="93" customFormat="1" ht="20.1" customHeight="1" spans="1:8">
      <c r="A162" s="112" t="s">
        <v>816</v>
      </c>
      <c r="B162" s="103">
        <f t="shared" si="13"/>
        <v>0</v>
      </c>
      <c r="C162" s="109"/>
      <c r="D162" s="109"/>
      <c r="E162" s="109"/>
      <c r="F162" s="109"/>
      <c r="G162" s="109"/>
      <c r="H162" s="109"/>
    </row>
    <row r="163" s="93" customFormat="1" ht="20.1" customHeight="1" spans="1:8">
      <c r="A163" s="112" t="s">
        <v>820</v>
      </c>
      <c r="B163" s="103">
        <f t="shared" si="13"/>
        <v>0</v>
      </c>
      <c r="C163" s="109"/>
      <c r="D163" s="109"/>
      <c r="E163" s="109"/>
      <c r="F163" s="109"/>
      <c r="G163" s="109"/>
      <c r="H163" s="109"/>
    </row>
    <row r="164" s="93" customFormat="1" ht="20.1" customHeight="1" spans="1:8">
      <c r="A164" s="112" t="s">
        <v>824</v>
      </c>
      <c r="B164" s="103">
        <f t="shared" si="13"/>
        <v>0</v>
      </c>
      <c r="C164" s="109"/>
      <c r="D164" s="109"/>
      <c r="E164" s="109"/>
      <c r="F164" s="109"/>
      <c r="G164" s="109"/>
      <c r="H164" s="109"/>
    </row>
    <row r="165" s="93" customFormat="1" ht="20.1" customHeight="1" spans="1:8">
      <c r="A165" s="113" t="s">
        <v>830</v>
      </c>
      <c r="B165" s="103">
        <f t="shared" si="13"/>
        <v>0</v>
      </c>
      <c r="C165" s="110">
        <f t="shared" ref="C165:H165" si="17">SUM(C166:C169)</f>
        <v>0</v>
      </c>
      <c r="D165" s="110"/>
      <c r="E165" s="110">
        <f t="shared" si="17"/>
        <v>0</v>
      </c>
      <c r="F165" s="110">
        <f t="shared" si="17"/>
        <v>0</v>
      </c>
      <c r="G165" s="110">
        <f t="shared" si="17"/>
        <v>0</v>
      </c>
      <c r="H165" s="110">
        <f t="shared" si="17"/>
        <v>0</v>
      </c>
    </row>
    <row r="166" s="93" customFormat="1" ht="20.1" customHeight="1" spans="1:8">
      <c r="A166" s="112" t="s">
        <v>831</v>
      </c>
      <c r="B166" s="103">
        <f t="shared" si="13"/>
        <v>0</v>
      </c>
      <c r="C166" s="109"/>
      <c r="D166" s="109"/>
      <c r="E166" s="109"/>
      <c r="F166" s="109"/>
      <c r="G166" s="109"/>
      <c r="H166" s="109"/>
    </row>
    <row r="167" s="93" customFormat="1" ht="20.1" customHeight="1" spans="1:8">
      <c r="A167" s="112" t="s">
        <v>837</v>
      </c>
      <c r="B167" s="103">
        <f t="shared" si="13"/>
        <v>0</v>
      </c>
      <c r="C167" s="109"/>
      <c r="D167" s="109"/>
      <c r="E167" s="109"/>
      <c r="F167" s="109"/>
      <c r="G167" s="109"/>
      <c r="H167" s="109"/>
    </row>
    <row r="168" s="93" customFormat="1" ht="20.1" customHeight="1" spans="1:8">
      <c r="A168" s="112" t="s">
        <v>840</v>
      </c>
      <c r="B168" s="103">
        <f t="shared" si="13"/>
        <v>0</v>
      </c>
      <c r="C168" s="109"/>
      <c r="D168" s="109"/>
      <c r="E168" s="109"/>
      <c r="F168" s="109"/>
      <c r="G168" s="109"/>
      <c r="H168" s="109"/>
    </row>
    <row r="169" s="93" customFormat="1" ht="20.1" customHeight="1" spans="1:8">
      <c r="A169" s="112" t="s">
        <v>840</v>
      </c>
      <c r="B169" s="103">
        <f t="shared" si="13"/>
        <v>0</v>
      </c>
      <c r="C169" s="109"/>
      <c r="D169" s="109"/>
      <c r="E169" s="109"/>
      <c r="F169" s="109"/>
      <c r="G169" s="109"/>
      <c r="H169" s="109"/>
    </row>
    <row r="170" s="93" customFormat="1" ht="20.1" customHeight="1" spans="1:8">
      <c r="A170" s="113" t="s">
        <v>843</v>
      </c>
      <c r="B170" s="103">
        <f t="shared" si="13"/>
        <v>0</v>
      </c>
      <c r="C170" s="110">
        <f t="shared" ref="C170:H170" si="18">SUM(C171:C173)</f>
        <v>0</v>
      </c>
      <c r="D170" s="110"/>
      <c r="E170" s="110">
        <f t="shared" si="18"/>
        <v>0</v>
      </c>
      <c r="F170" s="110">
        <f t="shared" si="18"/>
        <v>0</v>
      </c>
      <c r="G170" s="110">
        <f t="shared" si="18"/>
        <v>0</v>
      </c>
      <c r="H170" s="110">
        <f t="shared" si="18"/>
        <v>0</v>
      </c>
    </row>
    <row r="171" s="93" customFormat="1" ht="20.1" customHeight="1" spans="1:8">
      <c r="A171" s="112" t="s">
        <v>844</v>
      </c>
      <c r="B171" s="103">
        <f t="shared" si="13"/>
        <v>0</v>
      </c>
      <c r="C171" s="109"/>
      <c r="D171" s="109"/>
      <c r="E171" s="109"/>
      <c r="F171" s="109"/>
      <c r="G171" s="109"/>
      <c r="H171" s="109"/>
    </row>
    <row r="172" s="93" customFormat="1" ht="20.1" customHeight="1" spans="1:8">
      <c r="A172" s="112" t="s">
        <v>847</v>
      </c>
      <c r="B172" s="103">
        <f t="shared" si="13"/>
        <v>0</v>
      </c>
      <c r="C172" s="109"/>
      <c r="D172" s="109"/>
      <c r="E172" s="109"/>
      <c r="F172" s="109"/>
      <c r="G172" s="109"/>
      <c r="H172" s="109"/>
    </row>
    <row r="173" s="93" customFormat="1" ht="20.1" customHeight="1" spans="1:8">
      <c r="A173" s="112" t="s">
        <v>853</v>
      </c>
      <c r="B173" s="103">
        <f t="shared" si="13"/>
        <v>0</v>
      </c>
      <c r="C173" s="109"/>
      <c r="D173" s="109"/>
      <c r="E173" s="109"/>
      <c r="F173" s="109"/>
      <c r="G173" s="109"/>
      <c r="H173" s="109"/>
    </row>
    <row r="174" s="93" customFormat="1" ht="20.1" customHeight="1" spans="1:8">
      <c r="A174" s="113" t="s">
        <v>854</v>
      </c>
      <c r="B174" s="103">
        <f t="shared" si="13"/>
        <v>0</v>
      </c>
      <c r="C174" s="110">
        <f t="shared" ref="C174:G174" si="19">SUM(C175:C183)</f>
        <v>0</v>
      </c>
      <c r="D174" s="110"/>
      <c r="E174" s="110">
        <f t="shared" si="19"/>
        <v>0</v>
      </c>
      <c r="F174" s="110">
        <f t="shared" si="19"/>
        <v>0</v>
      </c>
      <c r="G174" s="110">
        <f t="shared" si="19"/>
        <v>0</v>
      </c>
      <c r="H174" s="110"/>
    </row>
    <row r="175" s="93" customFormat="1" ht="20.1" customHeight="1" spans="1:8">
      <c r="A175" s="112" t="s">
        <v>855</v>
      </c>
      <c r="B175" s="103">
        <f t="shared" si="13"/>
        <v>0</v>
      </c>
      <c r="C175" s="109"/>
      <c r="D175" s="109"/>
      <c r="E175" s="109"/>
      <c r="F175" s="109"/>
      <c r="G175" s="109"/>
      <c r="H175" s="109"/>
    </row>
    <row r="176" s="93" customFormat="1" ht="20.1" customHeight="1" spans="1:8">
      <c r="A176" s="112" t="s">
        <v>856</v>
      </c>
      <c r="B176" s="103">
        <f t="shared" si="13"/>
        <v>0</v>
      </c>
      <c r="C176" s="109"/>
      <c r="D176" s="109"/>
      <c r="E176" s="109"/>
      <c r="F176" s="109"/>
      <c r="G176" s="109"/>
      <c r="H176" s="109"/>
    </row>
    <row r="177" s="93" customFormat="1" ht="20.1" customHeight="1" spans="1:8">
      <c r="A177" s="112" t="s">
        <v>857</v>
      </c>
      <c r="B177" s="103">
        <f t="shared" si="13"/>
        <v>0</v>
      </c>
      <c r="C177" s="109"/>
      <c r="D177" s="109"/>
      <c r="E177" s="109"/>
      <c r="F177" s="109"/>
      <c r="G177" s="109"/>
      <c r="H177" s="109"/>
    </row>
    <row r="178" s="93" customFormat="1" ht="20.1" customHeight="1" spans="1:8">
      <c r="A178" s="112" t="s">
        <v>858</v>
      </c>
      <c r="B178" s="103">
        <f t="shared" si="13"/>
        <v>0</v>
      </c>
      <c r="C178" s="109"/>
      <c r="D178" s="109"/>
      <c r="E178" s="109"/>
      <c r="F178" s="109"/>
      <c r="G178" s="109"/>
      <c r="H178" s="109"/>
    </row>
    <row r="179" s="93" customFormat="1" ht="20.1" customHeight="1" spans="1:8">
      <c r="A179" s="112" t="s">
        <v>859</v>
      </c>
      <c r="B179" s="103">
        <f t="shared" si="13"/>
        <v>0</v>
      </c>
      <c r="C179" s="109"/>
      <c r="D179" s="109"/>
      <c r="E179" s="109"/>
      <c r="F179" s="109"/>
      <c r="G179" s="109"/>
      <c r="H179" s="109"/>
    </row>
    <row r="180" s="93" customFormat="1" ht="20.1" customHeight="1" spans="1:8">
      <c r="A180" s="112" t="s">
        <v>860</v>
      </c>
      <c r="B180" s="103">
        <f t="shared" si="13"/>
        <v>0</v>
      </c>
      <c r="C180" s="109"/>
      <c r="D180" s="109"/>
      <c r="E180" s="109"/>
      <c r="F180" s="109"/>
      <c r="G180" s="109"/>
      <c r="H180" s="109"/>
    </row>
    <row r="181" s="93" customFormat="1" ht="20.1" customHeight="1" spans="1:8">
      <c r="A181" s="112" t="s">
        <v>861</v>
      </c>
      <c r="B181" s="103">
        <f t="shared" si="13"/>
        <v>0</v>
      </c>
      <c r="C181" s="109"/>
      <c r="D181" s="109"/>
      <c r="E181" s="109"/>
      <c r="F181" s="109"/>
      <c r="G181" s="109"/>
      <c r="H181" s="109"/>
    </row>
    <row r="182" s="93" customFormat="1" ht="20.1" customHeight="1" spans="1:8">
      <c r="A182" s="112" t="s">
        <v>862</v>
      </c>
      <c r="B182" s="103">
        <f t="shared" si="13"/>
        <v>0</v>
      </c>
      <c r="C182" s="109"/>
      <c r="D182" s="109"/>
      <c r="E182" s="109"/>
      <c r="F182" s="109"/>
      <c r="G182" s="109"/>
      <c r="H182" s="109"/>
    </row>
    <row r="183" s="93" customFormat="1" ht="20.1" customHeight="1" spans="1:8">
      <c r="A183" s="112" t="s">
        <v>863</v>
      </c>
      <c r="B183" s="103">
        <f t="shared" si="13"/>
        <v>0</v>
      </c>
      <c r="C183" s="109"/>
      <c r="D183" s="109"/>
      <c r="E183" s="109"/>
      <c r="F183" s="109"/>
      <c r="G183" s="109"/>
      <c r="H183" s="109"/>
    </row>
    <row r="184" s="93" customFormat="1" ht="20.1" customHeight="1" spans="1:8">
      <c r="A184" s="113" t="s">
        <v>864</v>
      </c>
      <c r="B184" s="103">
        <f t="shared" si="13"/>
        <v>1354</v>
      </c>
      <c r="C184" s="110">
        <f t="shared" ref="C184:H184" si="20">SUM(C185:C187)</f>
        <v>1354</v>
      </c>
      <c r="D184" s="110"/>
      <c r="E184" s="110">
        <f t="shared" si="20"/>
        <v>0</v>
      </c>
      <c r="F184" s="110">
        <f t="shared" si="20"/>
        <v>0</v>
      </c>
      <c r="G184" s="110">
        <f t="shared" si="20"/>
        <v>0</v>
      </c>
      <c r="H184" s="110">
        <f t="shared" si="20"/>
        <v>0</v>
      </c>
    </row>
    <row r="185" s="93" customFormat="1" ht="20.1" customHeight="1" spans="1:8">
      <c r="A185" s="112" t="s">
        <v>865</v>
      </c>
      <c r="B185" s="103">
        <f t="shared" si="13"/>
        <v>1330</v>
      </c>
      <c r="C185" s="109">
        <v>1330</v>
      </c>
      <c r="D185" s="109"/>
      <c r="E185" s="109"/>
      <c r="F185" s="109"/>
      <c r="G185" s="109"/>
      <c r="H185" s="109"/>
    </row>
    <row r="186" s="93" customFormat="1" ht="20.1" customHeight="1" spans="1:8">
      <c r="A186" s="112" t="s">
        <v>888</v>
      </c>
      <c r="B186" s="103">
        <f t="shared" si="13"/>
        <v>24</v>
      </c>
      <c r="C186" s="109">
        <v>24</v>
      </c>
      <c r="D186" s="109"/>
      <c r="E186" s="109"/>
      <c r="F186" s="109"/>
      <c r="G186" s="109"/>
      <c r="H186" s="109"/>
    </row>
    <row r="187" s="93" customFormat="1" ht="20.1" customHeight="1" spans="1:8">
      <c r="A187" s="112" t="s">
        <v>900</v>
      </c>
      <c r="B187" s="103">
        <f t="shared" si="13"/>
        <v>0</v>
      </c>
      <c r="C187" s="109"/>
      <c r="D187" s="109"/>
      <c r="E187" s="109"/>
      <c r="F187" s="109"/>
      <c r="G187" s="109"/>
      <c r="H187" s="109"/>
    </row>
    <row r="188" s="93" customFormat="1" ht="20.1" customHeight="1" spans="1:8">
      <c r="A188" s="113" t="s">
        <v>901</v>
      </c>
      <c r="B188" s="103">
        <f t="shared" si="13"/>
        <v>100</v>
      </c>
      <c r="C188" s="110">
        <f t="shared" ref="C188:H188" si="21">SUM(C189:C191)</f>
        <v>100</v>
      </c>
      <c r="D188" s="110"/>
      <c r="E188" s="110">
        <f t="shared" si="21"/>
        <v>0</v>
      </c>
      <c r="F188" s="110">
        <f t="shared" si="21"/>
        <v>0</v>
      </c>
      <c r="G188" s="110">
        <f t="shared" si="21"/>
        <v>0</v>
      </c>
      <c r="H188" s="110">
        <f t="shared" si="21"/>
        <v>0</v>
      </c>
    </row>
    <row r="189" s="93" customFormat="1" ht="20.1" customHeight="1" spans="1:8">
      <c r="A189" s="112" t="s">
        <v>902</v>
      </c>
      <c r="B189" s="103">
        <f t="shared" si="13"/>
        <v>100</v>
      </c>
      <c r="C189" s="109">
        <v>100</v>
      </c>
      <c r="D189" s="109"/>
      <c r="E189" s="109"/>
      <c r="F189" s="109"/>
      <c r="G189" s="109"/>
      <c r="H189" s="109"/>
    </row>
    <row r="190" s="93" customFormat="1" ht="20.1" customHeight="1" spans="1:8">
      <c r="A190" s="112" t="s">
        <v>913</v>
      </c>
      <c r="B190" s="103">
        <f t="shared" si="13"/>
        <v>0</v>
      </c>
      <c r="C190" s="109"/>
      <c r="D190" s="109"/>
      <c r="E190" s="109"/>
      <c r="F190" s="109"/>
      <c r="G190" s="109"/>
      <c r="H190" s="109"/>
    </row>
    <row r="191" s="93" customFormat="1" ht="20.1" customHeight="1" spans="1:8">
      <c r="A191" s="112" t="s">
        <v>917</v>
      </c>
      <c r="B191" s="103">
        <f t="shared" si="13"/>
        <v>0</v>
      </c>
      <c r="C191" s="109"/>
      <c r="D191" s="109"/>
      <c r="E191" s="109"/>
      <c r="F191" s="109"/>
      <c r="G191" s="109"/>
      <c r="H191" s="109"/>
    </row>
    <row r="192" s="93" customFormat="1" ht="20.1" customHeight="1" spans="1:8">
      <c r="A192" s="113" t="s">
        <v>921</v>
      </c>
      <c r="B192" s="103">
        <f t="shared" si="13"/>
        <v>27</v>
      </c>
      <c r="C192" s="110">
        <f t="shared" ref="C192:H192" si="22">SUM(C193:C197)</f>
        <v>27</v>
      </c>
      <c r="D192" s="110"/>
      <c r="E192" s="110">
        <f t="shared" si="22"/>
        <v>0</v>
      </c>
      <c r="F192" s="110">
        <f t="shared" si="22"/>
        <v>0</v>
      </c>
      <c r="G192" s="110">
        <f t="shared" si="22"/>
        <v>0</v>
      </c>
      <c r="H192" s="110">
        <f t="shared" si="22"/>
        <v>0</v>
      </c>
    </row>
    <row r="193" s="93" customFormat="1" ht="20.1" customHeight="1" spans="1:8">
      <c r="A193" s="112" t="s">
        <v>922</v>
      </c>
      <c r="B193" s="103">
        <f t="shared" si="13"/>
        <v>27</v>
      </c>
      <c r="C193" s="109">
        <v>27</v>
      </c>
      <c r="D193" s="109"/>
      <c r="E193" s="109"/>
      <c r="F193" s="109"/>
      <c r="G193" s="109"/>
      <c r="H193" s="109"/>
    </row>
    <row r="194" s="93" customFormat="1" ht="20.1" customHeight="1" spans="1:8">
      <c r="A194" s="112" t="s">
        <v>933</v>
      </c>
      <c r="B194" s="103">
        <f t="shared" si="13"/>
        <v>0</v>
      </c>
      <c r="C194" s="109"/>
      <c r="D194" s="109"/>
      <c r="E194" s="109"/>
      <c r="F194" s="109"/>
      <c r="G194" s="109"/>
      <c r="H194" s="109"/>
    </row>
    <row r="195" s="93" customFormat="1" ht="20.1" customHeight="1" spans="1:8">
      <c r="A195" s="112" t="s">
        <v>943</v>
      </c>
      <c r="B195" s="103">
        <f t="shared" si="13"/>
        <v>0</v>
      </c>
      <c r="C195" s="109"/>
      <c r="D195" s="109"/>
      <c r="E195" s="109"/>
      <c r="F195" s="109"/>
      <c r="G195" s="109"/>
      <c r="H195" s="109"/>
    </row>
    <row r="196" s="93" customFormat="1" ht="20.1" customHeight="1" spans="1:8">
      <c r="A196" s="112" t="s">
        <v>948</v>
      </c>
      <c r="B196" s="103">
        <f t="shared" si="13"/>
        <v>0</v>
      </c>
      <c r="C196" s="109"/>
      <c r="D196" s="109"/>
      <c r="E196" s="109"/>
      <c r="F196" s="109"/>
      <c r="G196" s="109"/>
      <c r="H196" s="109"/>
    </row>
    <row r="197" s="93" customFormat="1" ht="20.1" customHeight="1" spans="1:8">
      <c r="A197" s="112" t="s">
        <v>954</v>
      </c>
      <c r="B197" s="103">
        <f t="shared" si="13"/>
        <v>0</v>
      </c>
      <c r="C197" s="109"/>
      <c r="D197" s="109"/>
      <c r="E197" s="109"/>
      <c r="F197" s="109"/>
      <c r="G197" s="109"/>
      <c r="H197" s="109"/>
    </row>
    <row r="198" s="93" customFormat="1" ht="20.1" customHeight="1" spans="1:8">
      <c r="A198" s="113" t="s">
        <v>966</v>
      </c>
      <c r="B198" s="103">
        <f t="shared" ref="B198:B222" si="23">SUM(C198:H198)</f>
        <v>1141</v>
      </c>
      <c r="C198" s="110">
        <f t="shared" ref="C198:G198" si="24">SUM(C199:C206)</f>
        <v>1141</v>
      </c>
      <c r="D198" s="110"/>
      <c r="E198" s="110">
        <f t="shared" si="24"/>
        <v>0</v>
      </c>
      <c r="F198" s="110">
        <f t="shared" si="24"/>
        <v>0</v>
      </c>
      <c r="G198" s="110">
        <f t="shared" si="24"/>
        <v>0</v>
      </c>
      <c r="H198" s="110"/>
    </row>
    <row r="199" s="93" customFormat="1" ht="20.1" customHeight="1" spans="1:8">
      <c r="A199" s="112" t="s">
        <v>967</v>
      </c>
      <c r="B199" s="103">
        <f t="shared" si="23"/>
        <v>919</v>
      </c>
      <c r="C199" s="109">
        <v>919</v>
      </c>
      <c r="D199" s="109"/>
      <c r="E199" s="109"/>
      <c r="F199" s="109"/>
      <c r="G199" s="109"/>
      <c r="H199" s="109"/>
    </row>
    <row r="200" s="93" customFormat="1" ht="20.1" customHeight="1" spans="1:8">
      <c r="A200" s="112" t="s">
        <v>975</v>
      </c>
      <c r="B200" s="103">
        <f t="shared" si="23"/>
        <v>222</v>
      </c>
      <c r="C200" s="109">
        <v>222</v>
      </c>
      <c r="D200" s="109"/>
      <c r="E200" s="109"/>
      <c r="F200" s="109"/>
      <c r="G200" s="109"/>
      <c r="H200" s="109"/>
    </row>
    <row r="201" s="93" customFormat="1" ht="20.1" customHeight="1" spans="1:8">
      <c r="A201" s="112" t="s">
        <v>978</v>
      </c>
      <c r="B201" s="103">
        <f t="shared" si="23"/>
        <v>0</v>
      </c>
      <c r="C201" s="109"/>
      <c r="D201" s="109"/>
      <c r="E201" s="109"/>
      <c r="F201" s="109"/>
      <c r="G201" s="109"/>
      <c r="H201" s="109"/>
    </row>
    <row r="202" s="93" customFormat="1" ht="20.1" customHeight="1" spans="1:8">
      <c r="A202" s="112" t="s">
        <v>981</v>
      </c>
      <c r="B202" s="103">
        <f t="shared" si="23"/>
        <v>0</v>
      </c>
      <c r="C202" s="109"/>
      <c r="D202" s="109"/>
      <c r="E202" s="109"/>
      <c r="F202" s="109"/>
      <c r="G202" s="109"/>
      <c r="H202" s="109"/>
    </row>
    <row r="203" s="93" customFormat="1" ht="20.1" customHeight="1" spans="1:8">
      <c r="A203" s="112" t="s">
        <v>985</v>
      </c>
      <c r="B203" s="103">
        <f t="shared" si="23"/>
        <v>0</v>
      </c>
      <c r="C203" s="109"/>
      <c r="D203" s="109"/>
      <c r="E203" s="109"/>
      <c r="F203" s="109"/>
      <c r="G203" s="109"/>
      <c r="H203" s="109"/>
    </row>
    <row r="204" s="93" customFormat="1" ht="20.1" customHeight="1" spans="1:8">
      <c r="A204" s="112" t="s">
        <v>995</v>
      </c>
      <c r="B204" s="103">
        <f t="shared" si="23"/>
        <v>0</v>
      </c>
      <c r="C204" s="109"/>
      <c r="D204" s="109"/>
      <c r="E204" s="109"/>
      <c r="F204" s="109"/>
      <c r="G204" s="109"/>
      <c r="H204" s="109"/>
    </row>
    <row r="205" s="93" customFormat="1" ht="20.1" customHeight="1" spans="1:8">
      <c r="A205" s="112" t="s">
        <v>999</v>
      </c>
      <c r="B205" s="103">
        <f t="shared" si="23"/>
        <v>0</v>
      </c>
      <c r="C205" s="109"/>
      <c r="D205" s="109"/>
      <c r="E205" s="109"/>
      <c r="F205" s="109"/>
      <c r="G205" s="109"/>
      <c r="H205" s="109"/>
    </row>
    <row r="206" s="93" customFormat="1" ht="20.1" customHeight="1" spans="1:8">
      <c r="A206" s="112" t="s">
        <v>1005</v>
      </c>
      <c r="B206" s="103">
        <f t="shared" si="23"/>
        <v>0</v>
      </c>
      <c r="C206" s="109"/>
      <c r="D206" s="109"/>
      <c r="E206" s="109"/>
      <c r="F206" s="109"/>
      <c r="G206" s="109"/>
      <c r="H206" s="109"/>
    </row>
    <row r="207" s="93" customFormat="1" ht="20.1" customHeight="1" spans="1:8">
      <c r="A207" s="113" t="s">
        <v>1027</v>
      </c>
      <c r="B207" s="103">
        <f t="shared" si="23"/>
        <v>0</v>
      </c>
      <c r="C207" s="110"/>
      <c r="D207" s="110"/>
      <c r="E207" s="110"/>
      <c r="F207" s="110"/>
      <c r="G207" s="110"/>
      <c r="H207" s="110"/>
    </row>
    <row r="208" s="93" customFormat="1" ht="20.1" customHeight="1" spans="1:8">
      <c r="A208" s="113" t="s">
        <v>1028</v>
      </c>
      <c r="B208" s="103">
        <f t="shared" si="23"/>
        <v>2220</v>
      </c>
      <c r="C208" s="110">
        <f t="shared" ref="C208:H208" si="25">C209</f>
        <v>2220</v>
      </c>
      <c r="D208" s="110"/>
      <c r="E208" s="110">
        <f t="shared" si="25"/>
        <v>0</v>
      </c>
      <c r="F208" s="110">
        <f t="shared" si="25"/>
        <v>0</v>
      </c>
      <c r="G208" s="110">
        <f t="shared" si="25"/>
        <v>0</v>
      </c>
      <c r="H208" s="110">
        <f t="shared" si="25"/>
        <v>0</v>
      </c>
    </row>
    <row r="209" s="93" customFormat="1" ht="20.1" customHeight="1" spans="1:8">
      <c r="A209" s="114" t="s">
        <v>1029</v>
      </c>
      <c r="B209" s="115">
        <f t="shared" si="23"/>
        <v>2220</v>
      </c>
      <c r="C209" s="109">
        <v>2220</v>
      </c>
      <c r="D209" s="109"/>
      <c r="E209" s="109"/>
      <c r="F209" s="109"/>
      <c r="G209" s="109"/>
      <c r="H209" s="109"/>
    </row>
    <row r="210" s="93" customFormat="1" ht="20.1" customHeight="1" spans="1:8">
      <c r="A210" s="113" t="s">
        <v>1030</v>
      </c>
      <c r="B210" s="103">
        <f t="shared" si="23"/>
        <v>0</v>
      </c>
      <c r="C210" s="110"/>
      <c r="D210" s="110"/>
      <c r="E210" s="110"/>
      <c r="F210" s="110"/>
      <c r="G210" s="110"/>
      <c r="H210" s="110"/>
    </row>
    <row r="211" s="93" customFormat="1" ht="20.1" customHeight="1" spans="1:8">
      <c r="A211" s="113" t="s">
        <v>1031</v>
      </c>
      <c r="B211" s="103">
        <f t="shared" si="23"/>
        <v>0</v>
      </c>
      <c r="C211" s="110">
        <f t="shared" ref="C211:H211" si="26">SUM(C212:C213)</f>
        <v>0</v>
      </c>
      <c r="D211" s="110"/>
      <c r="E211" s="110">
        <f t="shared" si="26"/>
        <v>0</v>
      </c>
      <c r="F211" s="110">
        <f t="shared" si="26"/>
        <v>0</v>
      </c>
      <c r="G211" s="110">
        <f t="shared" si="26"/>
        <v>0</v>
      </c>
      <c r="H211" s="110">
        <f t="shared" si="26"/>
        <v>0</v>
      </c>
    </row>
    <row r="212" s="93" customFormat="1" ht="20.1" customHeight="1" spans="1:8">
      <c r="A212" s="114" t="s">
        <v>1032</v>
      </c>
      <c r="B212" s="103">
        <f t="shared" si="23"/>
        <v>0</v>
      </c>
      <c r="C212" s="109"/>
      <c r="D212" s="109"/>
      <c r="E212" s="109"/>
      <c r="F212" s="109"/>
      <c r="G212" s="109"/>
      <c r="H212" s="109"/>
    </row>
    <row r="213" s="93" customFormat="1" ht="20.1" customHeight="1" spans="1:8">
      <c r="A213" s="114" t="s">
        <v>1033</v>
      </c>
      <c r="B213" s="103">
        <f t="shared" si="23"/>
        <v>0</v>
      </c>
      <c r="C213" s="109"/>
      <c r="D213" s="109"/>
      <c r="E213" s="109"/>
      <c r="F213" s="109"/>
      <c r="G213" s="109"/>
      <c r="H213" s="109"/>
    </row>
    <row r="214" s="93" customFormat="1" ht="20.1" customHeight="1" spans="1:8">
      <c r="A214" s="114"/>
      <c r="B214" s="103">
        <f t="shared" si="23"/>
        <v>0</v>
      </c>
      <c r="C214" s="109"/>
      <c r="D214" s="109"/>
      <c r="E214" s="109"/>
      <c r="F214" s="109"/>
      <c r="G214" s="109"/>
      <c r="H214" s="109"/>
    </row>
    <row r="215" s="93" customFormat="1" ht="20.1" customHeight="1" spans="1:8">
      <c r="A215" s="114"/>
      <c r="B215" s="103">
        <f t="shared" si="23"/>
        <v>0</v>
      </c>
      <c r="C215" s="109"/>
      <c r="D215" s="109"/>
      <c r="E215" s="109"/>
      <c r="F215" s="109"/>
      <c r="G215" s="109"/>
      <c r="H215" s="109"/>
    </row>
    <row r="216" s="93" customFormat="1" ht="20.1" customHeight="1" spans="1:8">
      <c r="A216" s="114"/>
      <c r="B216" s="103">
        <f t="shared" si="23"/>
        <v>0</v>
      </c>
      <c r="C216" s="109"/>
      <c r="D216" s="109"/>
      <c r="E216" s="109"/>
      <c r="F216" s="109"/>
      <c r="G216" s="109"/>
      <c r="H216" s="109"/>
    </row>
    <row r="217" s="93" customFormat="1" ht="20.1" customHeight="1" spans="1:8">
      <c r="A217" s="114"/>
      <c r="B217" s="103">
        <f t="shared" si="23"/>
        <v>0</v>
      </c>
      <c r="C217" s="109"/>
      <c r="D217" s="109"/>
      <c r="E217" s="109"/>
      <c r="F217" s="109"/>
      <c r="G217" s="109"/>
      <c r="H217" s="109"/>
    </row>
    <row r="218" s="93" customFormat="1" ht="20.1" customHeight="1" spans="1:8">
      <c r="A218" s="109"/>
      <c r="B218" s="103">
        <f t="shared" si="23"/>
        <v>0</v>
      </c>
      <c r="C218" s="109"/>
      <c r="D218" s="109"/>
      <c r="E218" s="109"/>
      <c r="F218" s="109"/>
      <c r="G218" s="109"/>
      <c r="H218" s="109"/>
    </row>
    <row r="219" s="93" customFormat="1" ht="20.1" customHeight="1" spans="1:8">
      <c r="A219" s="109"/>
      <c r="B219" s="103">
        <f t="shared" si="23"/>
        <v>0</v>
      </c>
      <c r="C219" s="109"/>
      <c r="D219" s="109"/>
      <c r="E219" s="109"/>
      <c r="F219" s="109"/>
      <c r="G219" s="109"/>
      <c r="H219" s="109"/>
    </row>
    <row r="220" s="93" customFormat="1" ht="20.1" customHeight="1" spans="1:8">
      <c r="A220" s="109"/>
      <c r="B220" s="103">
        <f t="shared" si="23"/>
        <v>0</v>
      </c>
      <c r="C220" s="109"/>
      <c r="D220" s="109"/>
      <c r="E220" s="109"/>
      <c r="F220" s="109"/>
      <c r="G220" s="109"/>
      <c r="H220" s="109"/>
    </row>
    <row r="221" s="93" customFormat="1" ht="20.1" customHeight="1" spans="1:8">
      <c r="A221" s="109"/>
      <c r="B221" s="103">
        <f t="shared" si="23"/>
        <v>0</v>
      </c>
      <c r="C221" s="109"/>
      <c r="D221" s="109"/>
      <c r="E221" s="109"/>
      <c r="F221" s="109"/>
      <c r="G221" s="109"/>
      <c r="H221" s="109"/>
    </row>
    <row r="222" s="93" customFormat="1" ht="20.1" customHeight="1" spans="1:8">
      <c r="A222" s="116" t="s">
        <v>1020</v>
      </c>
      <c r="B222" s="117">
        <f t="shared" si="23"/>
        <v>175853</v>
      </c>
      <c r="C222" s="116">
        <f t="shared" ref="C222:H222" si="27">SUM(C6,C34,C37,C40,C52,C63,C74,C81,C103,C117,C133,C140,C149,C157,C165,C170,C174,C184,C188,C192,C198,C207,C208,C210,C211)</f>
        <v>175853</v>
      </c>
      <c r="D222" s="116"/>
      <c r="E222" s="116">
        <f t="shared" si="27"/>
        <v>0</v>
      </c>
      <c r="F222" s="116">
        <f t="shared" si="27"/>
        <v>0</v>
      </c>
      <c r="G222" s="116">
        <f t="shared" si="27"/>
        <v>0</v>
      </c>
      <c r="H222" s="116">
        <f t="shared" si="27"/>
        <v>0</v>
      </c>
    </row>
  </sheetData>
  <mergeCells count="9">
    <mergeCell ref="A2:H2"/>
    <mergeCell ref="A4:A5"/>
    <mergeCell ref="B4:B5"/>
    <mergeCell ref="C4:C5"/>
    <mergeCell ref="D4:D5"/>
    <mergeCell ref="E4:E5"/>
    <mergeCell ref="F4:F5"/>
    <mergeCell ref="G4:G5"/>
    <mergeCell ref="H4:H5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9"/>
  <sheetViews>
    <sheetView workbookViewId="0">
      <selection activeCell="I53" sqref="I53"/>
    </sheetView>
  </sheetViews>
  <sheetFormatPr defaultColWidth="8" defaultRowHeight="12.75" outlineLevelCol="5"/>
  <cols>
    <col min="1" max="3" width="12.5333333333333" style="73"/>
    <col min="4" max="4" width="19.5" style="73" customWidth="1"/>
    <col min="5" max="5" width="23.5" style="73" customWidth="1"/>
    <col min="6" max="6" width="18.375" style="73" customWidth="1"/>
    <col min="7" max="16384" width="8" style="73"/>
  </cols>
  <sheetData>
    <row r="1" ht="14.25" spans="1:1">
      <c r="A1" s="74" t="s">
        <v>1034</v>
      </c>
    </row>
    <row r="2" s="73" customFormat="1" ht="17.25" customHeight="1" spans="1:6">
      <c r="A2" s="75"/>
      <c r="B2" s="75"/>
      <c r="C2" s="76" t="s">
        <v>1035</v>
      </c>
      <c r="D2" s="76" t="s">
        <v>1035</v>
      </c>
      <c r="E2" s="76" t="s">
        <v>1035</v>
      </c>
      <c r="F2" s="76" t="s">
        <v>1035</v>
      </c>
    </row>
    <row r="3" s="73" customFormat="1" ht="25.5" customHeight="1" spans="1:6">
      <c r="A3" s="77" t="s">
        <v>1036</v>
      </c>
      <c r="B3" s="78"/>
      <c r="C3" s="78"/>
      <c r="D3" s="78"/>
      <c r="E3" s="78"/>
      <c r="F3" s="78"/>
    </row>
    <row r="4" s="73" customFormat="1" ht="17.25" customHeight="1" spans="1:6">
      <c r="A4" s="75" t="s">
        <v>1037</v>
      </c>
      <c r="B4" s="75"/>
      <c r="C4" s="75" t="s">
        <v>1035</v>
      </c>
      <c r="D4" s="75" t="s">
        <v>1035</v>
      </c>
      <c r="E4" s="75" t="s">
        <v>1035</v>
      </c>
      <c r="F4" s="79" t="s">
        <v>1038</v>
      </c>
    </row>
    <row r="5" s="73" customFormat="1" ht="17.25" customHeight="1" spans="1:6">
      <c r="A5" s="80" t="s">
        <v>38</v>
      </c>
      <c r="B5" s="81"/>
      <c r="C5" s="82"/>
      <c r="D5" s="83" t="s">
        <v>1039</v>
      </c>
      <c r="E5" s="81"/>
      <c r="F5" s="82"/>
    </row>
    <row r="6" s="73" customFormat="1" ht="17.25" customHeight="1" spans="1:6">
      <c r="A6" s="84" t="s">
        <v>1040</v>
      </c>
      <c r="B6" s="85"/>
      <c r="C6" s="86" t="s">
        <v>1041</v>
      </c>
      <c r="D6" s="86" t="s">
        <v>1042</v>
      </c>
      <c r="E6" s="86" t="s">
        <v>1043</v>
      </c>
      <c r="F6" s="86" t="s">
        <v>1044</v>
      </c>
    </row>
    <row r="7" s="73" customFormat="1" ht="17.25" customHeight="1" spans="1:6">
      <c r="A7" s="87" t="s">
        <v>1045</v>
      </c>
      <c r="B7" s="88" t="s">
        <v>1046</v>
      </c>
      <c r="C7" s="89"/>
      <c r="D7" s="89"/>
      <c r="E7" s="89"/>
      <c r="F7" s="89"/>
    </row>
    <row r="8" s="73" customFormat="1" ht="17.25" customHeight="1" spans="1:6">
      <c r="A8" s="90" t="s">
        <v>1047</v>
      </c>
      <c r="B8" s="91" t="s">
        <v>1035</v>
      </c>
      <c r="C8" s="91" t="s">
        <v>1035</v>
      </c>
      <c r="D8" s="92">
        <v>1422339093.74</v>
      </c>
      <c r="E8" s="92">
        <v>1253395037.65</v>
      </c>
      <c r="F8" s="92">
        <v>168944056.09</v>
      </c>
    </row>
    <row r="9" s="73" customFormat="1" ht="17.25" customHeight="1" spans="1:6">
      <c r="A9" s="90" t="s">
        <v>1048</v>
      </c>
      <c r="B9" s="91" t="s">
        <v>1035</v>
      </c>
      <c r="C9" s="91" t="s">
        <v>1035</v>
      </c>
      <c r="D9" s="92">
        <v>1160615390.47</v>
      </c>
      <c r="E9" s="92">
        <v>1160615390.47</v>
      </c>
      <c r="F9" s="92">
        <v>0</v>
      </c>
    </row>
    <row r="10" s="73" customFormat="1" ht="17.25" customHeight="1" spans="1:6">
      <c r="A10" s="90" t="s">
        <v>1035</v>
      </c>
      <c r="B10" s="91" t="s">
        <v>1049</v>
      </c>
      <c r="C10" s="91" t="s">
        <v>1050</v>
      </c>
      <c r="D10" s="92">
        <v>181762740.6</v>
      </c>
      <c r="E10" s="92">
        <v>181762740.6</v>
      </c>
      <c r="F10" s="92">
        <v>0</v>
      </c>
    </row>
    <row r="11" s="73" customFormat="1" ht="17.25" customHeight="1" spans="1:6">
      <c r="A11" s="90" t="s">
        <v>1035</v>
      </c>
      <c r="B11" s="91" t="s">
        <v>1051</v>
      </c>
      <c r="C11" s="91" t="s">
        <v>1052</v>
      </c>
      <c r="D11" s="92">
        <v>169583331.2</v>
      </c>
      <c r="E11" s="92">
        <v>169583331.2</v>
      </c>
      <c r="F11" s="92">
        <v>0</v>
      </c>
    </row>
    <row r="12" s="73" customFormat="1" ht="17.25" customHeight="1" spans="1:6">
      <c r="A12" s="90" t="s">
        <v>1035</v>
      </c>
      <c r="B12" s="91" t="s">
        <v>1053</v>
      </c>
      <c r="C12" s="91" t="s">
        <v>1054</v>
      </c>
      <c r="D12" s="92">
        <v>15581860.05</v>
      </c>
      <c r="E12" s="92">
        <v>15581860.05</v>
      </c>
      <c r="F12" s="92">
        <v>0</v>
      </c>
    </row>
    <row r="13" s="73" customFormat="1" ht="17.25" customHeight="1" spans="1:6">
      <c r="A13" s="90" t="s">
        <v>1035</v>
      </c>
      <c r="B13" s="91" t="s">
        <v>1055</v>
      </c>
      <c r="C13" s="91" t="s">
        <v>1056</v>
      </c>
      <c r="D13" s="92">
        <v>58436286.86</v>
      </c>
      <c r="E13" s="92">
        <v>58436286.86</v>
      </c>
      <c r="F13" s="92">
        <v>0</v>
      </c>
    </row>
    <row r="14" s="73" customFormat="1" ht="17.25" customHeight="1" spans="1:6">
      <c r="A14" s="90" t="s">
        <v>1035</v>
      </c>
      <c r="B14" s="91" t="s">
        <v>1057</v>
      </c>
      <c r="C14" s="91" t="s">
        <v>1058</v>
      </c>
      <c r="D14" s="92">
        <v>12056781.68</v>
      </c>
      <c r="E14" s="92">
        <v>12056781.68</v>
      </c>
      <c r="F14" s="92">
        <v>0</v>
      </c>
    </row>
    <row r="15" s="73" customFormat="1" ht="17.25" customHeight="1" spans="1:6">
      <c r="A15" s="90" t="s">
        <v>1035</v>
      </c>
      <c r="B15" s="91" t="s">
        <v>1059</v>
      </c>
      <c r="C15" s="91" t="s">
        <v>1060</v>
      </c>
      <c r="D15" s="92">
        <v>45928506.84</v>
      </c>
      <c r="E15" s="92">
        <v>45928506.84</v>
      </c>
      <c r="F15" s="92">
        <v>0</v>
      </c>
    </row>
    <row r="16" s="73" customFormat="1" ht="17.25" customHeight="1" spans="1:6">
      <c r="A16" s="90" t="s">
        <v>1035</v>
      </c>
      <c r="B16" s="91" t="s">
        <v>1061</v>
      </c>
      <c r="C16" s="91" t="s">
        <v>1062</v>
      </c>
      <c r="D16" s="92">
        <v>13828262.58</v>
      </c>
      <c r="E16" s="92">
        <v>13828262.58</v>
      </c>
      <c r="F16" s="92">
        <v>0</v>
      </c>
    </row>
    <row r="17" s="73" customFormat="1" ht="17.25" customHeight="1" spans="1:6">
      <c r="A17" s="90" t="s">
        <v>1035</v>
      </c>
      <c r="B17" s="91" t="s">
        <v>1063</v>
      </c>
      <c r="C17" s="91" t="s">
        <v>1064</v>
      </c>
      <c r="D17" s="92">
        <v>2374846.27</v>
      </c>
      <c r="E17" s="92">
        <v>2374846.27</v>
      </c>
      <c r="F17" s="92">
        <v>0</v>
      </c>
    </row>
    <row r="18" s="73" customFormat="1" ht="17.25" customHeight="1" spans="1:6">
      <c r="A18" s="90" t="s">
        <v>1035</v>
      </c>
      <c r="B18" s="91" t="s">
        <v>1065</v>
      </c>
      <c r="C18" s="91" t="s">
        <v>1066</v>
      </c>
      <c r="D18" s="92">
        <v>42271889.67</v>
      </c>
      <c r="E18" s="92">
        <v>42271889.67</v>
      </c>
      <c r="F18" s="92">
        <v>0</v>
      </c>
    </row>
    <row r="19" s="73" customFormat="1" ht="17.25" customHeight="1" spans="1:6">
      <c r="A19" s="90" t="s">
        <v>1035</v>
      </c>
      <c r="B19" s="91" t="s">
        <v>1067</v>
      </c>
      <c r="C19" s="91" t="s">
        <v>1068</v>
      </c>
      <c r="D19" s="92">
        <v>618790884.72</v>
      </c>
      <c r="E19" s="92">
        <v>618790884.72</v>
      </c>
      <c r="F19" s="92">
        <v>0</v>
      </c>
    </row>
    <row r="20" s="73" customFormat="1" ht="17.25" customHeight="1" spans="1:6">
      <c r="A20" s="90" t="s">
        <v>1069</v>
      </c>
      <c r="B20" s="91" t="s">
        <v>1035</v>
      </c>
      <c r="C20" s="91" t="s">
        <v>1035</v>
      </c>
      <c r="D20" s="92">
        <v>168944056.09</v>
      </c>
      <c r="E20" s="92">
        <v>0</v>
      </c>
      <c r="F20" s="92">
        <v>168944056.09</v>
      </c>
    </row>
    <row r="21" s="73" customFormat="1" ht="17.25" customHeight="1" spans="1:6">
      <c r="A21" s="90" t="s">
        <v>1035</v>
      </c>
      <c r="B21" s="91" t="s">
        <v>1049</v>
      </c>
      <c r="C21" s="91" t="s">
        <v>1070</v>
      </c>
      <c r="D21" s="92">
        <v>678400</v>
      </c>
      <c r="E21" s="92">
        <v>0</v>
      </c>
      <c r="F21" s="92">
        <v>678400</v>
      </c>
    </row>
    <row r="22" s="73" customFormat="1" ht="17.25" customHeight="1" spans="1:6">
      <c r="A22" s="90" t="s">
        <v>1035</v>
      </c>
      <c r="B22" s="91" t="s">
        <v>1071</v>
      </c>
      <c r="C22" s="91" t="s">
        <v>1072</v>
      </c>
      <c r="D22" s="92">
        <v>39920</v>
      </c>
      <c r="E22" s="92">
        <v>0</v>
      </c>
      <c r="F22" s="92">
        <v>39920</v>
      </c>
    </row>
    <row r="23" s="73" customFormat="1" ht="17.25" customHeight="1" spans="1:6">
      <c r="A23" s="90" t="s">
        <v>1035</v>
      </c>
      <c r="B23" s="91" t="s">
        <v>1073</v>
      </c>
      <c r="C23" s="91" t="s">
        <v>1074</v>
      </c>
      <c r="D23" s="92">
        <v>119760</v>
      </c>
      <c r="E23" s="92">
        <v>0</v>
      </c>
      <c r="F23" s="92">
        <v>119760</v>
      </c>
    </row>
    <row r="24" s="73" customFormat="1" ht="17.25" customHeight="1" spans="1:6">
      <c r="A24" s="90" t="s">
        <v>1035</v>
      </c>
      <c r="B24" s="91" t="s">
        <v>1075</v>
      </c>
      <c r="C24" s="91" t="s">
        <v>1076</v>
      </c>
      <c r="D24" s="92">
        <v>678640</v>
      </c>
      <c r="E24" s="92">
        <v>0</v>
      </c>
      <c r="F24" s="92">
        <v>678640</v>
      </c>
    </row>
    <row r="25" s="73" customFormat="1" ht="17.25" customHeight="1" spans="1:6">
      <c r="A25" s="90" t="s">
        <v>1035</v>
      </c>
      <c r="B25" s="91" t="s">
        <v>1055</v>
      </c>
      <c r="C25" s="91" t="s">
        <v>1077</v>
      </c>
      <c r="D25" s="92">
        <v>11517782.49</v>
      </c>
      <c r="E25" s="92">
        <v>0</v>
      </c>
      <c r="F25" s="92">
        <v>11517782.49</v>
      </c>
    </row>
    <row r="26" s="73" customFormat="1" ht="17.25" customHeight="1" spans="1:6">
      <c r="A26" s="90" t="s">
        <v>1035</v>
      </c>
      <c r="B26" s="91" t="s">
        <v>1061</v>
      </c>
      <c r="C26" s="91" t="s">
        <v>1078</v>
      </c>
      <c r="D26" s="92">
        <v>558880</v>
      </c>
      <c r="E26" s="92">
        <v>0</v>
      </c>
      <c r="F26" s="92">
        <v>558880</v>
      </c>
    </row>
    <row r="27" s="73" customFormat="1" ht="17.25" customHeight="1" spans="1:6">
      <c r="A27" s="90" t="s">
        <v>1035</v>
      </c>
      <c r="B27" s="91" t="s">
        <v>1079</v>
      </c>
      <c r="C27" s="91" t="s">
        <v>1080</v>
      </c>
      <c r="D27" s="92">
        <v>598800</v>
      </c>
      <c r="E27" s="92">
        <v>0</v>
      </c>
      <c r="F27" s="92">
        <v>598800</v>
      </c>
    </row>
    <row r="28" s="73" customFormat="1" ht="17.25" customHeight="1" spans="1:6">
      <c r="A28" s="90" t="s">
        <v>1035</v>
      </c>
      <c r="B28" s="91" t="s">
        <v>1081</v>
      </c>
      <c r="C28" s="91" t="s">
        <v>1082</v>
      </c>
      <c r="D28" s="92">
        <v>3232000</v>
      </c>
      <c r="E28" s="92">
        <v>0</v>
      </c>
      <c r="F28" s="92">
        <v>3232000</v>
      </c>
    </row>
    <row r="29" s="73" customFormat="1" ht="17.25" customHeight="1" spans="1:6">
      <c r="A29" s="90" t="s">
        <v>1035</v>
      </c>
      <c r="B29" s="91" t="s">
        <v>1067</v>
      </c>
      <c r="C29" s="91" t="s">
        <v>1083</v>
      </c>
      <c r="D29" s="92">
        <v>151519873.6</v>
      </c>
      <c r="E29" s="92">
        <v>0</v>
      </c>
      <c r="F29" s="92">
        <v>151519873.6</v>
      </c>
    </row>
    <row r="30" s="73" customFormat="1" ht="17.25" customHeight="1" spans="1:6">
      <c r="A30" s="90" t="s">
        <v>1084</v>
      </c>
      <c r="B30" s="91" t="s">
        <v>1035</v>
      </c>
      <c r="C30" s="91" t="s">
        <v>1035</v>
      </c>
      <c r="D30" s="92">
        <v>92779647.18</v>
      </c>
      <c r="E30" s="92">
        <v>92779647.18</v>
      </c>
      <c r="F30" s="92">
        <v>0</v>
      </c>
    </row>
    <row r="31" s="73" customFormat="1" ht="17.25" customHeight="1" spans="1:6">
      <c r="A31" s="90" t="s">
        <v>1035</v>
      </c>
      <c r="B31" s="91" t="s">
        <v>1049</v>
      </c>
      <c r="C31" s="91" t="s">
        <v>1085</v>
      </c>
      <c r="D31" s="92">
        <v>793313.66</v>
      </c>
      <c r="E31" s="92">
        <v>793313.66</v>
      </c>
      <c r="F31" s="92">
        <v>0</v>
      </c>
    </row>
    <row r="32" s="73" customFormat="1" ht="17.25" customHeight="1" spans="1:6">
      <c r="A32" s="90" t="s">
        <v>1035</v>
      </c>
      <c r="B32" s="91" t="s">
        <v>1051</v>
      </c>
      <c r="C32" s="91" t="s">
        <v>1086</v>
      </c>
      <c r="D32" s="92">
        <v>2372700</v>
      </c>
      <c r="E32" s="92">
        <v>2372700</v>
      </c>
      <c r="F32" s="92">
        <v>0</v>
      </c>
    </row>
    <row r="33" s="73" customFormat="1" ht="17.25" customHeight="1" spans="1:6">
      <c r="A33" s="90" t="s">
        <v>1035</v>
      </c>
      <c r="B33" s="91" t="s">
        <v>1053</v>
      </c>
      <c r="C33" s="91" t="s">
        <v>1087</v>
      </c>
      <c r="D33" s="92">
        <v>3300</v>
      </c>
      <c r="E33" s="92">
        <v>3300</v>
      </c>
      <c r="F33" s="92">
        <v>0</v>
      </c>
    </row>
    <row r="34" s="73" customFormat="1" ht="17.25" customHeight="1" spans="1:6">
      <c r="A34" s="90" t="s">
        <v>1035</v>
      </c>
      <c r="B34" s="91" t="s">
        <v>1071</v>
      </c>
      <c r="C34" s="91" t="s">
        <v>1088</v>
      </c>
      <c r="D34" s="92">
        <v>7867840.96</v>
      </c>
      <c r="E34" s="92">
        <v>7867840.96</v>
      </c>
      <c r="F34" s="92">
        <v>0</v>
      </c>
    </row>
    <row r="35" s="73" customFormat="1" ht="17.25" customHeight="1" spans="1:6">
      <c r="A35" s="90" t="s">
        <v>1035</v>
      </c>
      <c r="B35" s="91" t="s">
        <v>1075</v>
      </c>
      <c r="C35" s="91" t="s">
        <v>1089</v>
      </c>
      <c r="D35" s="92">
        <v>58500</v>
      </c>
      <c r="E35" s="92">
        <v>58500</v>
      </c>
      <c r="F35" s="92">
        <v>0</v>
      </c>
    </row>
    <row r="36" s="73" customFormat="1" ht="17.25" customHeight="1" spans="1:6">
      <c r="A36" s="90" t="s">
        <v>1035</v>
      </c>
      <c r="B36" s="91" t="s">
        <v>1057</v>
      </c>
      <c r="C36" s="91" t="s">
        <v>1090</v>
      </c>
      <c r="D36" s="92">
        <v>1526368.92</v>
      </c>
      <c r="E36" s="92">
        <v>1526368.92</v>
      </c>
      <c r="F36" s="92">
        <v>0</v>
      </c>
    </row>
    <row r="37" s="73" customFormat="1" ht="17.25" customHeight="1" spans="1:6">
      <c r="A37" s="90" t="s">
        <v>1035</v>
      </c>
      <c r="B37" s="91" t="s">
        <v>1067</v>
      </c>
      <c r="C37" s="91" t="s">
        <v>1091</v>
      </c>
      <c r="D37" s="92">
        <v>80157623.64</v>
      </c>
      <c r="E37" s="92">
        <v>80157623.64</v>
      </c>
      <c r="F37" s="92">
        <v>0</v>
      </c>
    </row>
    <row r="38" s="73" customFormat="1" ht="17.25" customHeight="1" spans="1:6">
      <c r="A38" s="90" t="s">
        <v>1092</v>
      </c>
      <c r="B38" s="91" t="s">
        <v>1035</v>
      </c>
      <c r="C38" s="91" t="s">
        <v>1035</v>
      </c>
      <c r="D38" s="92">
        <v>0</v>
      </c>
      <c r="E38" s="92">
        <v>0</v>
      </c>
      <c r="F38" s="92">
        <v>0</v>
      </c>
    </row>
    <row r="39" s="73" customFormat="1" ht="17.25" customHeight="1" spans="1:6">
      <c r="A39" s="90" t="s">
        <v>1035</v>
      </c>
      <c r="B39" s="91" t="s">
        <v>1071</v>
      </c>
      <c r="C39" s="91" t="s">
        <v>1093</v>
      </c>
      <c r="D39" s="92">
        <v>0</v>
      </c>
      <c r="E39" s="92">
        <v>0</v>
      </c>
      <c r="F39" s="92">
        <v>0</v>
      </c>
    </row>
    <row r="40" s="73" customFormat="1" ht="17.25" customHeight="1" spans="1:6">
      <c r="A40" s="90" t="s">
        <v>1035</v>
      </c>
      <c r="B40" s="91" t="s">
        <v>1067</v>
      </c>
      <c r="C40" s="91" t="s">
        <v>1094</v>
      </c>
      <c r="D40" s="92">
        <v>0</v>
      </c>
      <c r="E40" s="92">
        <v>0</v>
      </c>
      <c r="F40" s="92">
        <v>0</v>
      </c>
    </row>
    <row r="41" s="73" customFormat="1" ht="17.25" customHeight="1" spans="1:6">
      <c r="A41" s="90" t="s">
        <v>1095</v>
      </c>
      <c r="B41" s="91" t="s">
        <v>1035</v>
      </c>
      <c r="C41" s="91" t="s">
        <v>1035</v>
      </c>
      <c r="D41" s="92">
        <v>0</v>
      </c>
      <c r="E41" s="92">
        <v>0</v>
      </c>
      <c r="F41" s="92">
        <v>0</v>
      </c>
    </row>
    <row r="42" s="73" customFormat="1" ht="17.25" customHeight="1" spans="1:6">
      <c r="A42" s="90" t="s">
        <v>1035</v>
      </c>
      <c r="B42" s="91" t="s">
        <v>1049</v>
      </c>
      <c r="C42" s="91" t="s">
        <v>1096</v>
      </c>
      <c r="D42" s="92">
        <v>0</v>
      </c>
      <c r="E42" s="92">
        <v>0</v>
      </c>
      <c r="F42" s="92">
        <v>0</v>
      </c>
    </row>
    <row r="43" s="73" customFormat="1" ht="17.25" customHeight="1" spans="1:6">
      <c r="A43" s="90" t="s">
        <v>1035</v>
      </c>
      <c r="B43" s="91" t="s">
        <v>1051</v>
      </c>
      <c r="C43" s="91" t="s">
        <v>1097</v>
      </c>
      <c r="D43" s="92">
        <v>0</v>
      </c>
      <c r="E43" s="92">
        <v>0</v>
      </c>
      <c r="F43" s="92">
        <v>0</v>
      </c>
    </row>
    <row r="44" s="73" customFormat="1" ht="17.25" customHeight="1" spans="1:6">
      <c r="A44" s="90" t="s">
        <v>1035</v>
      </c>
      <c r="B44" s="91" t="s">
        <v>1053</v>
      </c>
      <c r="C44" s="91" t="s">
        <v>1098</v>
      </c>
      <c r="D44" s="92">
        <v>0</v>
      </c>
      <c r="E44" s="92">
        <v>0</v>
      </c>
      <c r="F44" s="92">
        <v>0</v>
      </c>
    </row>
    <row r="45" s="73" customFormat="1" ht="17.25" customHeight="1" spans="1:6">
      <c r="A45" s="90" t="s">
        <v>1035</v>
      </c>
      <c r="B45" s="91" t="s">
        <v>1071</v>
      </c>
      <c r="C45" s="91" t="s">
        <v>1093</v>
      </c>
      <c r="D45" s="92">
        <v>0</v>
      </c>
      <c r="E45" s="92">
        <v>0</v>
      </c>
      <c r="F45" s="92">
        <v>0</v>
      </c>
    </row>
    <row r="46" s="73" customFormat="1" ht="17.25" customHeight="1" spans="1:6">
      <c r="A46" s="90" t="s">
        <v>1035</v>
      </c>
      <c r="B46" s="91" t="s">
        <v>1073</v>
      </c>
      <c r="C46" s="91" t="s">
        <v>1099</v>
      </c>
      <c r="D46" s="92">
        <v>0</v>
      </c>
      <c r="E46" s="92">
        <v>0</v>
      </c>
      <c r="F46" s="92">
        <v>0</v>
      </c>
    </row>
    <row r="47" s="73" customFormat="1" ht="17.25" customHeight="1" spans="1:6">
      <c r="A47" s="90" t="s">
        <v>1035</v>
      </c>
      <c r="B47" s="91" t="s">
        <v>1075</v>
      </c>
      <c r="C47" s="91" t="s">
        <v>1100</v>
      </c>
      <c r="D47" s="92">
        <v>0</v>
      </c>
      <c r="E47" s="92">
        <v>0</v>
      </c>
      <c r="F47" s="92">
        <v>0</v>
      </c>
    </row>
    <row r="48" s="73" customFormat="1" ht="17.25" customHeight="1" spans="1:6">
      <c r="A48" s="90" t="s">
        <v>1035</v>
      </c>
      <c r="B48" s="91" t="s">
        <v>1067</v>
      </c>
      <c r="C48" s="91" t="s">
        <v>1101</v>
      </c>
      <c r="D48" s="92">
        <v>0</v>
      </c>
      <c r="E48" s="92">
        <v>0</v>
      </c>
      <c r="F48" s="92">
        <v>0</v>
      </c>
    </row>
    <row r="49" s="73" customFormat="1" ht="17.25" customHeight="1" spans="1:6">
      <c r="A49" s="76" t="s">
        <v>1035</v>
      </c>
      <c r="B49" s="76" t="s">
        <v>1035</v>
      </c>
      <c r="C49" s="76" t="s">
        <v>1035</v>
      </c>
      <c r="D49" s="76" t="s">
        <v>1035</v>
      </c>
      <c r="E49" s="76" t="s">
        <v>1035</v>
      </c>
      <c r="F49" s="76" t="s">
        <v>1035</v>
      </c>
    </row>
  </sheetData>
  <mergeCells count="10">
    <mergeCell ref="A2:B2"/>
    <mergeCell ref="A3:F3"/>
    <mergeCell ref="A4:B4"/>
    <mergeCell ref="A5:C5"/>
    <mergeCell ref="D5:F5"/>
    <mergeCell ref="A6:B6"/>
    <mergeCell ref="C6:C7"/>
    <mergeCell ref="D6:D7"/>
    <mergeCell ref="E6:E7"/>
    <mergeCell ref="F6:F7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109"/>
  <sheetViews>
    <sheetView workbookViewId="0">
      <selection activeCell="A18" sqref="A18"/>
    </sheetView>
  </sheetViews>
  <sheetFormatPr defaultColWidth="9" defaultRowHeight="14.25"/>
  <cols>
    <col min="1" max="1" width="59.375" style="22" customWidth="1"/>
    <col min="2" max="2" width="20.5" style="22" customWidth="1"/>
    <col min="3" max="3" width="16.625" style="22" customWidth="1"/>
    <col min="4" max="4" width="43.625" style="22" customWidth="1"/>
    <col min="5" max="5" width="19.5" style="22" customWidth="1"/>
    <col min="6" max="6" width="16.625" style="22" customWidth="1"/>
    <col min="7" max="7" width="12.625" style="22"/>
    <col min="8" max="16384" width="9" style="22"/>
  </cols>
  <sheetData>
    <row r="1" s="12" customFormat="1" ht="18" customHeight="1" spans="1:256">
      <c r="A1" s="21" t="s">
        <v>1102</v>
      </c>
      <c r="B1" s="21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  <c r="AP1" s="22"/>
      <c r="AQ1" s="22"/>
      <c r="AR1" s="22"/>
      <c r="AS1" s="22"/>
      <c r="AT1" s="22"/>
      <c r="AU1" s="22"/>
      <c r="AV1" s="22"/>
      <c r="AW1" s="22"/>
      <c r="AX1" s="22"/>
      <c r="AY1" s="22"/>
      <c r="AZ1" s="22"/>
      <c r="BA1" s="22"/>
      <c r="BB1" s="22"/>
      <c r="BC1" s="22"/>
      <c r="BD1" s="22"/>
      <c r="BE1" s="22"/>
      <c r="BF1" s="22"/>
      <c r="BG1" s="22"/>
      <c r="BH1" s="22"/>
      <c r="BI1" s="22"/>
      <c r="BJ1" s="22"/>
      <c r="BK1" s="22"/>
      <c r="BL1" s="22"/>
      <c r="BM1" s="22"/>
      <c r="BN1" s="22"/>
      <c r="BO1" s="22"/>
      <c r="BP1" s="22"/>
      <c r="BQ1" s="22"/>
      <c r="BR1" s="22"/>
      <c r="BS1" s="22"/>
      <c r="BT1" s="22"/>
      <c r="BU1" s="22"/>
      <c r="BV1" s="22"/>
      <c r="BW1" s="22"/>
      <c r="BX1" s="22"/>
      <c r="BY1" s="22"/>
      <c r="BZ1" s="22"/>
      <c r="CA1" s="22"/>
      <c r="CB1" s="22"/>
      <c r="CC1" s="22"/>
      <c r="CD1" s="22"/>
      <c r="CE1" s="22"/>
      <c r="CF1" s="22"/>
      <c r="CG1" s="22"/>
      <c r="CH1" s="22"/>
      <c r="CI1" s="22"/>
      <c r="CJ1" s="22"/>
      <c r="CK1" s="22"/>
      <c r="CL1" s="22"/>
      <c r="CM1" s="22"/>
      <c r="CN1" s="22"/>
      <c r="CO1" s="22"/>
      <c r="CP1" s="22"/>
      <c r="CQ1" s="22"/>
      <c r="CR1" s="22"/>
      <c r="CS1" s="22"/>
      <c r="CT1" s="22"/>
      <c r="CU1" s="22"/>
      <c r="CV1" s="22"/>
      <c r="CW1" s="22"/>
      <c r="CX1" s="22"/>
      <c r="CY1" s="22"/>
      <c r="CZ1" s="22"/>
      <c r="DA1" s="22"/>
      <c r="DB1" s="22"/>
      <c r="DC1" s="22"/>
      <c r="DD1" s="22"/>
      <c r="DE1" s="22"/>
      <c r="DF1" s="22"/>
      <c r="DG1" s="22"/>
      <c r="DH1" s="22"/>
      <c r="DI1" s="22"/>
      <c r="DJ1" s="22"/>
      <c r="DK1" s="22"/>
      <c r="DL1" s="22"/>
      <c r="DM1" s="22"/>
      <c r="DN1" s="22"/>
      <c r="DO1" s="22"/>
      <c r="DP1" s="22"/>
      <c r="DQ1" s="22"/>
      <c r="DR1" s="22"/>
      <c r="DS1" s="22"/>
      <c r="DT1" s="22"/>
      <c r="DU1" s="22"/>
      <c r="DV1" s="22"/>
      <c r="DW1" s="22"/>
      <c r="DX1" s="22"/>
      <c r="DY1" s="22"/>
      <c r="DZ1" s="22"/>
      <c r="EA1" s="22"/>
      <c r="EB1" s="22"/>
      <c r="EC1" s="22"/>
      <c r="ED1" s="22"/>
      <c r="EE1" s="22"/>
      <c r="EF1" s="22"/>
      <c r="EG1" s="22"/>
      <c r="EH1" s="22"/>
      <c r="EI1" s="22"/>
      <c r="EJ1" s="22"/>
      <c r="EK1" s="22"/>
      <c r="EL1" s="22"/>
      <c r="EM1" s="22"/>
      <c r="EN1" s="22"/>
      <c r="EO1" s="22"/>
      <c r="EP1" s="22"/>
      <c r="EQ1" s="22"/>
      <c r="ER1" s="22"/>
      <c r="ES1" s="22"/>
      <c r="ET1" s="22"/>
      <c r="EU1" s="22"/>
      <c r="EV1" s="22"/>
      <c r="EW1" s="22"/>
      <c r="EX1" s="22"/>
      <c r="EY1" s="22"/>
      <c r="EZ1" s="22"/>
      <c r="FA1" s="22"/>
      <c r="FB1" s="22"/>
      <c r="FC1" s="22"/>
      <c r="FD1" s="22"/>
      <c r="FE1" s="22"/>
      <c r="FF1" s="22"/>
      <c r="FG1" s="22"/>
      <c r="FH1" s="22"/>
      <c r="FI1" s="22"/>
      <c r="FJ1" s="22"/>
      <c r="FK1" s="22"/>
      <c r="FL1" s="22"/>
      <c r="FM1" s="22"/>
      <c r="FN1" s="22"/>
      <c r="FO1" s="22"/>
      <c r="FP1" s="22"/>
      <c r="FQ1" s="22"/>
      <c r="FR1" s="22"/>
      <c r="FS1" s="22"/>
      <c r="FT1" s="22"/>
      <c r="FU1" s="22"/>
      <c r="FV1" s="22"/>
      <c r="FW1" s="22"/>
      <c r="FX1" s="22"/>
      <c r="FY1" s="22"/>
      <c r="FZ1" s="22"/>
      <c r="GA1" s="22"/>
      <c r="GB1" s="22"/>
      <c r="GC1" s="22"/>
      <c r="GD1" s="22"/>
      <c r="GE1" s="22"/>
      <c r="GF1" s="22"/>
      <c r="GG1" s="22"/>
      <c r="GH1" s="22"/>
      <c r="GI1" s="22"/>
      <c r="GJ1" s="22"/>
      <c r="GK1" s="22"/>
      <c r="GL1" s="22"/>
      <c r="GM1" s="22"/>
      <c r="GN1" s="22"/>
      <c r="GO1" s="22"/>
      <c r="GP1" s="22"/>
      <c r="GQ1" s="22"/>
      <c r="GR1" s="22"/>
      <c r="GS1" s="22"/>
      <c r="GT1" s="22"/>
      <c r="GU1" s="22"/>
      <c r="GV1" s="22"/>
      <c r="GW1" s="22"/>
      <c r="GX1" s="22"/>
      <c r="GY1" s="22"/>
      <c r="GZ1" s="22"/>
      <c r="HA1" s="22"/>
      <c r="HB1" s="22"/>
      <c r="HC1" s="22"/>
      <c r="HD1" s="22"/>
      <c r="HE1" s="22"/>
      <c r="HF1" s="22"/>
      <c r="HG1" s="22"/>
      <c r="HH1" s="22"/>
      <c r="HI1" s="22"/>
      <c r="HJ1" s="22"/>
      <c r="HK1" s="22"/>
      <c r="HL1" s="22"/>
      <c r="HM1" s="22"/>
      <c r="HN1" s="22"/>
      <c r="HO1" s="22"/>
      <c r="HP1" s="22"/>
      <c r="HQ1" s="22"/>
      <c r="HR1" s="22"/>
      <c r="HS1" s="22"/>
      <c r="HT1" s="22"/>
      <c r="HU1" s="22"/>
      <c r="HV1" s="22"/>
      <c r="HW1" s="22"/>
      <c r="HX1" s="22"/>
      <c r="HY1" s="22"/>
      <c r="HZ1" s="22"/>
      <c r="IA1" s="22"/>
      <c r="IB1" s="22"/>
      <c r="IC1" s="22"/>
      <c r="ID1" s="22"/>
      <c r="IE1" s="22"/>
      <c r="IF1" s="22"/>
      <c r="IG1" s="22"/>
      <c r="IH1" s="22"/>
      <c r="II1" s="22"/>
      <c r="IJ1" s="22"/>
      <c r="IK1" s="22"/>
      <c r="IL1" s="22"/>
      <c r="IM1" s="22"/>
      <c r="IN1" s="22"/>
      <c r="IO1" s="22"/>
      <c r="IP1" s="22"/>
      <c r="IQ1" s="22"/>
      <c r="IR1" s="22"/>
      <c r="IS1" s="22"/>
      <c r="IT1" s="22"/>
      <c r="IU1" s="22"/>
      <c r="IV1" s="22"/>
    </row>
    <row r="2" s="21" customFormat="1" ht="20.25" spans="1:6">
      <c r="A2" s="24" t="s">
        <v>1103</v>
      </c>
      <c r="B2" s="24"/>
      <c r="C2" s="24"/>
      <c r="D2" s="24"/>
      <c r="E2" s="24"/>
      <c r="F2" s="24"/>
    </row>
    <row r="3" s="22" customFormat="1" ht="20.25" customHeight="1" spans="1:6">
      <c r="A3" s="21"/>
      <c r="B3" s="21"/>
      <c r="F3" s="25" t="s">
        <v>2</v>
      </c>
    </row>
    <row r="4" s="22" customFormat="1" ht="31.5" customHeight="1" spans="1:6">
      <c r="A4" s="26" t="s">
        <v>1104</v>
      </c>
      <c r="B4" s="27"/>
      <c r="C4" s="28"/>
      <c r="D4" s="26" t="s">
        <v>1105</v>
      </c>
      <c r="E4" s="27"/>
      <c r="F4" s="29"/>
    </row>
    <row r="5" s="22" customFormat="1" ht="21.95" customHeight="1" spans="1:6">
      <c r="A5" s="30" t="s">
        <v>38</v>
      </c>
      <c r="B5" s="31" t="s">
        <v>4</v>
      </c>
      <c r="C5" s="32" t="s">
        <v>5</v>
      </c>
      <c r="D5" s="30" t="s">
        <v>38</v>
      </c>
      <c r="E5" s="31" t="s">
        <v>4</v>
      </c>
      <c r="F5" s="30" t="s">
        <v>5</v>
      </c>
    </row>
    <row r="6" s="22" customFormat="1" ht="20.1" customHeight="1" spans="1:6">
      <c r="A6" s="33" t="s">
        <v>1106</v>
      </c>
      <c r="B6" s="34">
        <f>[1]表一!B33</f>
        <v>100110</v>
      </c>
      <c r="C6" s="34">
        <f>[1]表一!C33</f>
        <v>105543</v>
      </c>
      <c r="D6" s="34" t="s">
        <v>1107</v>
      </c>
      <c r="E6" s="34">
        <f>[1]表二!B1278</f>
        <v>234684</v>
      </c>
      <c r="F6" s="34">
        <f>[1]表二!C1278</f>
        <v>175853</v>
      </c>
    </row>
    <row r="7" s="22" customFormat="1" ht="20.1" customHeight="1" spans="1:6">
      <c r="A7" s="35" t="s">
        <v>1108</v>
      </c>
      <c r="B7" s="36" t="e">
        <f>B8+B76+B77+B81+B82+B83+B84</f>
        <v>#REF!</v>
      </c>
      <c r="C7" s="36">
        <f>C8+C76+C77+C81+C82+C83+C84</f>
        <v>75486</v>
      </c>
      <c r="D7" s="36" t="s">
        <v>1109</v>
      </c>
      <c r="E7" s="36">
        <f>E8+E77+E78+E79+E80+E81+E82+E83</f>
        <v>8224</v>
      </c>
      <c r="F7" s="36">
        <f>F8+F77+F78+F79+F80+F81+F82+F83</f>
        <v>5176</v>
      </c>
    </row>
    <row r="8" s="22" customFormat="1" ht="20.1" customHeight="1" spans="1:6">
      <c r="A8" s="37" t="s">
        <v>1110</v>
      </c>
      <c r="B8" s="38">
        <f>SUM(B9,B16,B52)</f>
        <v>125152</v>
      </c>
      <c r="C8" s="39">
        <f>SUM(C9,C16,C52)</f>
        <v>75416</v>
      </c>
      <c r="D8" s="38" t="s">
        <v>1111</v>
      </c>
      <c r="E8" s="38">
        <f>SUM(E9:E10)</f>
        <v>3217</v>
      </c>
      <c r="F8" s="38">
        <f>SUM(F9:F10)</f>
        <v>1261</v>
      </c>
    </row>
    <row r="9" s="22" customFormat="1" ht="20.1" customHeight="1" spans="1:6">
      <c r="A9" s="37" t="s">
        <v>1112</v>
      </c>
      <c r="B9" s="38">
        <f>SUM(B10:B15)</f>
        <v>7116</v>
      </c>
      <c r="C9" s="39">
        <f>SUM(C10:C15)</f>
        <v>7116</v>
      </c>
      <c r="D9" s="40" t="s">
        <v>1113</v>
      </c>
      <c r="E9" s="40"/>
      <c r="F9" s="41"/>
    </row>
    <row r="10" s="22" customFormat="1" ht="20.1" customHeight="1" spans="1:6">
      <c r="A10" s="42" t="s">
        <v>1114</v>
      </c>
      <c r="B10" s="40">
        <v>417</v>
      </c>
      <c r="C10" s="43">
        <v>417</v>
      </c>
      <c r="D10" s="40" t="s">
        <v>1115</v>
      </c>
      <c r="E10" s="40">
        <v>3217</v>
      </c>
      <c r="F10" s="41">
        <v>1261</v>
      </c>
    </row>
    <row r="11" s="22" customFormat="1" ht="20.1" customHeight="1" spans="1:6">
      <c r="A11" s="42" t="s">
        <v>1116</v>
      </c>
      <c r="B11" s="40"/>
      <c r="C11" s="43">
        <v>1874</v>
      </c>
      <c r="D11" s="40"/>
      <c r="E11" s="40"/>
      <c r="F11" s="41"/>
    </row>
    <row r="12" s="22" customFormat="1" ht="20.1" customHeight="1" spans="1:6">
      <c r="A12" s="42" t="s">
        <v>1117</v>
      </c>
      <c r="B12" s="40">
        <v>1724</v>
      </c>
      <c r="C12" s="43"/>
      <c r="D12" s="40" t="s">
        <v>34</v>
      </c>
      <c r="E12" s="40"/>
      <c r="F12" s="41"/>
    </row>
    <row r="13" s="22" customFormat="1" ht="20.1" customHeight="1" spans="1:6">
      <c r="A13" s="42" t="s">
        <v>1118</v>
      </c>
      <c r="B13" s="40">
        <v>150</v>
      </c>
      <c r="C13" s="43">
        <v>625</v>
      </c>
      <c r="D13" s="40" t="s">
        <v>34</v>
      </c>
      <c r="E13" s="40"/>
      <c r="F13" s="41"/>
    </row>
    <row r="14" s="22" customFormat="1" ht="20.1" customHeight="1" spans="1:6">
      <c r="A14" s="42" t="s">
        <v>1119</v>
      </c>
      <c r="B14" s="40">
        <v>4200</v>
      </c>
      <c r="C14" s="43">
        <v>4200</v>
      </c>
      <c r="D14" s="40" t="s">
        <v>34</v>
      </c>
      <c r="E14" s="40"/>
      <c r="F14" s="41"/>
    </row>
    <row r="15" s="22" customFormat="1" ht="20.1" customHeight="1" spans="1:6">
      <c r="A15" s="42" t="s">
        <v>1120</v>
      </c>
      <c r="B15" s="40">
        <v>625</v>
      </c>
      <c r="C15" s="44"/>
      <c r="D15" s="40" t="s">
        <v>34</v>
      </c>
      <c r="E15" s="40"/>
      <c r="F15" s="41"/>
    </row>
    <row r="16" s="22" customFormat="1" ht="20.1" customHeight="1" spans="1:6">
      <c r="A16" s="45" t="s">
        <v>1121</v>
      </c>
      <c r="B16" s="38">
        <f>SUM(B17:B51)</f>
        <v>63253</v>
      </c>
      <c r="C16" s="39">
        <f>SUM(C17:C51)</f>
        <v>51376</v>
      </c>
      <c r="D16" s="40" t="s">
        <v>34</v>
      </c>
      <c r="E16" s="40"/>
      <c r="F16" s="41"/>
    </row>
    <row r="17" s="22" customFormat="1" ht="20.1" customHeight="1" spans="1:6">
      <c r="A17" s="42" t="s">
        <v>1122</v>
      </c>
      <c r="B17" s="40">
        <v>2247</v>
      </c>
      <c r="C17" s="43">
        <v>2247</v>
      </c>
      <c r="D17" s="40" t="s">
        <v>34</v>
      </c>
      <c r="E17" s="40"/>
      <c r="F17" s="41"/>
    </row>
    <row r="18" s="22" customFormat="1" ht="20.1" customHeight="1" spans="1:6">
      <c r="A18" s="46" t="s">
        <v>1123</v>
      </c>
      <c r="B18" s="40">
        <v>11598</v>
      </c>
      <c r="C18" s="43">
        <v>11598</v>
      </c>
      <c r="D18" s="40" t="s">
        <v>34</v>
      </c>
      <c r="E18" s="40"/>
      <c r="F18" s="41"/>
    </row>
    <row r="19" s="22" customFormat="1" ht="20.1" customHeight="1" spans="1:7">
      <c r="A19" s="47" t="s">
        <v>1124</v>
      </c>
      <c r="B19" s="40">
        <v>14767</v>
      </c>
      <c r="C19" s="43">
        <v>14767</v>
      </c>
      <c r="D19" s="40" t="s">
        <v>34</v>
      </c>
      <c r="E19" s="40"/>
      <c r="F19" s="41"/>
      <c r="G19" s="48"/>
    </row>
    <row r="20" s="22" customFormat="1" ht="20.1" customHeight="1" spans="1:7">
      <c r="A20" s="47" t="s">
        <v>1125</v>
      </c>
      <c r="B20" s="40">
        <v>1062</v>
      </c>
      <c r="C20" s="43">
        <v>1062</v>
      </c>
      <c r="D20" s="40" t="s">
        <v>34</v>
      </c>
      <c r="E20" s="40"/>
      <c r="F20" s="41"/>
      <c r="G20" s="48"/>
    </row>
    <row r="21" s="22" customFormat="1" ht="20.1" customHeight="1" spans="1:6">
      <c r="A21" s="47" t="s">
        <v>1126</v>
      </c>
      <c r="B21" s="40"/>
      <c r="C21" s="43"/>
      <c r="D21" s="40" t="s">
        <v>34</v>
      </c>
      <c r="E21" s="40"/>
      <c r="F21" s="41"/>
    </row>
    <row r="22" s="22" customFormat="1" ht="20.1" customHeight="1" spans="1:6">
      <c r="A22" s="47" t="s">
        <v>1127</v>
      </c>
      <c r="B22" s="40"/>
      <c r="C22" s="43"/>
      <c r="D22" s="40" t="s">
        <v>34</v>
      </c>
      <c r="E22" s="40"/>
      <c r="F22" s="41"/>
    </row>
    <row r="23" s="22" customFormat="1" ht="20.1" customHeight="1" spans="1:6">
      <c r="A23" s="47" t="s">
        <v>1128</v>
      </c>
      <c r="B23" s="40">
        <v>725</v>
      </c>
      <c r="C23" s="43">
        <v>725</v>
      </c>
      <c r="D23" s="49" t="s">
        <v>34</v>
      </c>
      <c r="E23" s="49"/>
      <c r="F23" s="41"/>
    </row>
    <row r="24" s="22" customFormat="1" ht="20.1" customHeight="1" spans="1:6">
      <c r="A24" s="47" t="s">
        <v>1129</v>
      </c>
      <c r="B24" s="40"/>
      <c r="C24" s="43"/>
      <c r="D24" s="49" t="s">
        <v>34</v>
      </c>
      <c r="E24" s="49"/>
      <c r="F24" s="41"/>
    </row>
    <row r="25" s="22" customFormat="1" ht="20.1" customHeight="1" spans="1:6">
      <c r="A25" s="47" t="s">
        <v>1130</v>
      </c>
      <c r="B25" s="40">
        <v>17202</v>
      </c>
      <c r="C25" s="43">
        <v>13441</v>
      </c>
      <c r="D25" s="50" t="s">
        <v>34</v>
      </c>
      <c r="E25" s="50"/>
      <c r="F25" s="41"/>
    </row>
    <row r="26" s="22" customFormat="1" ht="20.1" customHeight="1" spans="1:6">
      <c r="A26" s="47" t="s">
        <v>1131</v>
      </c>
      <c r="B26" s="40"/>
      <c r="C26" s="43"/>
      <c r="D26" s="49" t="s">
        <v>34</v>
      </c>
      <c r="E26" s="49"/>
      <c r="F26" s="41"/>
    </row>
    <row r="27" s="22" customFormat="1" ht="20.1" customHeight="1" spans="1:6">
      <c r="A27" s="47" t="s">
        <v>1132</v>
      </c>
      <c r="B27" s="40">
        <v>124</v>
      </c>
      <c r="C27" s="43">
        <v>124</v>
      </c>
      <c r="D27" s="49" t="s">
        <v>34</v>
      </c>
      <c r="E27" s="49"/>
      <c r="F27" s="41"/>
    </row>
    <row r="28" s="22" customFormat="1" ht="20.1" customHeight="1" spans="1:6">
      <c r="A28" s="47" t="s">
        <v>1133</v>
      </c>
      <c r="B28" s="40"/>
      <c r="C28" s="43"/>
      <c r="D28" s="49" t="s">
        <v>34</v>
      </c>
      <c r="E28" s="49"/>
      <c r="F28" s="41"/>
    </row>
    <row r="29" s="22" customFormat="1" ht="20.1" customHeight="1" spans="1:6">
      <c r="A29" s="47" t="s">
        <v>1134</v>
      </c>
      <c r="B29" s="40">
        <v>60</v>
      </c>
      <c r="C29" s="43">
        <v>60</v>
      </c>
      <c r="D29" s="49" t="s">
        <v>34</v>
      </c>
      <c r="E29" s="49"/>
      <c r="F29" s="41"/>
    </row>
    <row r="30" s="22" customFormat="1" ht="20.1" customHeight="1" spans="1:6">
      <c r="A30" s="51" t="s">
        <v>1135</v>
      </c>
      <c r="B30" s="40"/>
      <c r="C30" s="43"/>
      <c r="D30" s="49" t="s">
        <v>34</v>
      </c>
      <c r="E30" s="49"/>
      <c r="F30" s="41"/>
    </row>
    <row r="31" s="22" customFormat="1" ht="20.1" customHeight="1" spans="1:6">
      <c r="A31" s="51" t="s">
        <v>1136</v>
      </c>
      <c r="B31" s="40"/>
      <c r="C31" s="43"/>
      <c r="D31" s="49" t="s">
        <v>34</v>
      </c>
      <c r="E31" s="49"/>
      <c r="F31" s="41"/>
    </row>
    <row r="32" s="22" customFormat="1" ht="20.1" customHeight="1" spans="1:6">
      <c r="A32" s="51" t="s">
        <v>1137</v>
      </c>
      <c r="B32" s="40"/>
      <c r="C32" s="43"/>
      <c r="D32" s="49" t="s">
        <v>34</v>
      </c>
      <c r="E32" s="49"/>
      <c r="F32" s="41"/>
    </row>
    <row r="33" s="22" customFormat="1" ht="20.1" customHeight="1" spans="1:6">
      <c r="A33" s="51" t="s">
        <v>1138</v>
      </c>
      <c r="B33" s="40">
        <v>1369</v>
      </c>
      <c r="C33" s="43"/>
      <c r="D33" s="49" t="s">
        <v>34</v>
      </c>
      <c r="E33" s="49"/>
      <c r="F33" s="41"/>
    </row>
    <row r="34" s="22" customFormat="1" ht="20.1" customHeight="1" spans="1:6">
      <c r="A34" s="51" t="s">
        <v>1139</v>
      </c>
      <c r="B34" s="40">
        <v>521</v>
      </c>
      <c r="C34" s="43"/>
      <c r="D34" s="40" t="s">
        <v>34</v>
      </c>
      <c r="E34" s="40"/>
      <c r="F34" s="41"/>
    </row>
    <row r="35" s="22" customFormat="1" ht="20.1" customHeight="1" spans="1:6">
      <c r="A35" s="51" t="s">
        <v>1140</v>
      </c>
      <c r="B35" s="40"/>
      <c r="C35" s="43"/>
      <c r="D35" s="40" t="s">
        <v>34</v>
      </c>
      <c r="E35" s="40"/>
      <c r="F35" s="41"/>
    </row>
    <row r="36" s="22" customFormat="1" ht="20.1" customHeight="1" spans="1:6">
      <c r="A36" s="51" t="s">
        <v>1141</v>
      </c>
      <c r="B36" s="40"/>
      <c r="C36" s="43"/>
      <c r="D36" s="40" t="s">
        <v>34</v>
      </c>
      <c r="E36" s="40"/>
      <c r="F36" s="41"/>
    </row>
    <row r="37" s="22" customFormat="1" ht="20.1" customHeight="1" spans="1:6">
      <c r="A37" s="51" t="s">
        <v>1142</v>
      </c>
      <c r="B37" s="40">
        <v>1531</v>
      </c>
      <c r="C37" s="43"/>
      <c r="D37" s="40" t="s">
        <v>34</v>
      </c>
      <c r="E37" s="40"/>
      <c r="F37" s="41"/>
    </row>
    <row r="38" s="22" customFormat="1" ht="20.1" customHeight="1" spans="1:6">
      <c r="A38" s="51" t="s">
        <v>1143</v>
      </c>
      <c r="B38" s="40">
        <v>1878</v>
      </c>
      <c r="C38" s="43"/>
      <c r="D38" s="40" t="s">
        <v>34</v>
      </c>
      <c r="E38" s="40"/>
      <c r="F38" s="41"/>
    </row>
    <row r="39" s="22" customFormat="1" ht="20.1" customHeight="1" spans="1:6">
      <c r="A39" s="51" t="s">
        <v>1144</v>
      </c>
      <c r="B39" s="40"/>
      <c r="C39" s="43"/>
      <c r="D39" s="40" t="s">
        <v>34</v>
      </c>
      <c r="E39" s="40"/>
      <c r="F39" s="41"/>
    </row>
    <row r="40" s="22" customFormat="1" ht="20.1" customHeight="1" spans="1:6">
      <c r="A40" s="51" t="s">
        <v>1145</v>
      </c>
      <c r="B40" s="40"/>
      <c r="C40" s="43"/>
      <c r="D40" s="40" t="s">
        <v>34</v>
      </c>
      <c r="E40" s="40"/>
      <c r="F40" s="41"/>
    </row>
    <row r="41" s="22" customFormat="1" ht="20.1" customHeight="1" spans="1:6">
      <c r="A41" s="51" t="s">
        <v>1146</v>
      </c>
      <c r="B41" s="40">
        <v>5</v>
      </c>
      <c r="C41" s="43"/>
      <c r="D41" s="40" t="s">
        <v>34</v>
      </c>
      <c r="E41" s="40"/>
      <c r="F41" s="41"/>
    </row>
    <row r="42" s="22" customFormat="1" ht="20.1" customHeight="1" spans="1:6">
      <c r="A42" s="51" t="s">
        <v>1147</v>
      </c>
      <c r="B42" s="40"/>
      <c r="C42" s="43"/>
      <c r="D42" s="40" t="s">
        <v>34</v>
      </c>
      <c r="E42" s="40"/>
      <c r="F42" s="41"/>
    </row>
    <row r="43" s="22" customFormat="1" ht="20.1" customHeight="1" spans="1:6">
      <c r="A43" s="51" t="s">
        <v>1148</v>
      </c>
      <c r="B43" s="40"/>
      <c r="C43" s="43"/>
      <c r="D43" s="40" t="s">
        <v>34</v>
      </c>
      <c r="E43" s="40"/>
      <c r="F43" s="41"/>
    </row>
    <row r="44" s="22" customFormat="1" ht="20.1" customHeight="1" spans="1:6">
      <c r="A44" s="51" t="s">
        <v>1149</v>
      </c>
      <c r="B44" s="40"/>
      <c r="C44" s="43"/>
      <c r="D44" s="40" t="s">
        <v>34</v>
      </c>
      <c r="E44" s="40"/>
      <c r="F44" s="41"/>
    </row>
    <row r="45" s="22" customFormat="1" ht="20.1" customHeight="1" spans="1:6">
      <c r="A45" s="51" t="s">
        <v>1150</v>
      </c>
      <c r="B45" s="40"/>
      <c r="C45" s="43"/>
      <c r="D45" s="40" t="s">
        <v>34</v>
      </c>
      <c r="E45" s="40"/>
      <c r="F45" s="41"/>
    </row>
    <row r="46" s="22" customFormat="1" ht="20.1" customHeight="1" spans="1:6">
      <c r="A46" s="51" t="s">
        <v>1151</v>
      </c>
      <c r="B46" s="40"/>
      <c r="C46" s="43"/>
      <c r="D46" s="40" t="s">
        <v>34</v>
      </c>
      <c r="E46" s="40"/>
      <c r="F46" s="41"/>
    </row>
    <row r="47" s="22" customFormat="1" ht="20.1" customHeight="1" spans="1:6">
      <c r="A47" s="51" t="s">
        <v>1152</v>
      </c>
      <c r="B47" s="40">
        <v>3665</v>
      </c>
      <c r="C47" s="43">
        <v>853</v>
      </c>
      <c r="D47" s="40" t="s">
        <v>34</v>
      </c>
      <c r="E47" s="40"/>
      <c r="F47" s="41"/>
    </row>
    <row r="48" s="22" customFormat="1" ht="20.1" customHeight="1" spans="1:6">
      <c r="A48" s="51" t="s">
        <v>1153</v>
      </c>
      <c r="B48" s="40"/>
      <c r="C48" s="43"/>
      <c r="D48" s="49" t="s">
        <v>34</v>
      </c>
      <c r="E48" s="49"/>
      <c r="F48" s="41"/>
    </row>
    <row r="49" s="22" customFormat="1" ht="20.1" customHeight="1" spans="1:6">
      <c r="A49" s="51" t="s">
        <v>1154</v>
      </c>
      <c r="B49" s="40"/>
      <c r="C49" s="43"/>
      <c r="D49" s="49"/>
      <c r="E49" s="49"/>
      <c r="F49" s="41"/>
    </row>
    <row r="50" s="22" customFormat="1" ht="20.1" customHeight="1" spans="1:6">
      <c r="A50" s="51" t="s">
        <v>1155</v>
      </c>
      <c r="B50" s="40"/>
      <c r="C50" s="43"/>
      <c r="D50" s="49" t="s">
        <v>34</v>
      </c>
      <c r="E50" s="49"/>
      <c r="F50" s="41"/>
    </row>
    <row r="51" s="22" customFormat="1" ht="20.1" customHeight="1" spans="1:6">
      <c r="A51" s="47" t="s">
        <v>1156</v>
      </c>
      <c r="B51" s="40">
        <v>6499</v>
      </c>
      <c r="C51" s="43">
        <v>6499</v>
      </c>
      <c r="D51" s="49" t="s">
        <v>34</v>
      </c>
      <c r="E51" s="49"/>
      <c r="F51" s="41"/>
    </row>
    <row r="52" s="22" customFormat="1" ht="20.1" customHeight="1" spans="1:6">
      <c r="A52" s="52" t="s">
        <v>1157</v>
      </c>
      <c r="B52" s="53">
        <f>SUM(B53:B73)</f>
        <v>54783</v>
      </c>
      <c r="C52" s="54">
        <f>SUM(C53:C73)</f>
        <v>16924</v>
      </c>
      <c r="D52" s="49" t="s">
        <v>34</v>
      </c>
      <c r="E52" s="49"/>
      <c r="F52" s="41"/>
    </row>
    <row r="53" s="22" customFormat="1" ht="20.1" customHeight="1" spans="1:6">
      <c r="A53" s="47" t="s">
        <v>1158</v>
      </c>
      <c r="B53" s="55">
        <v>710</v>
      </c>
      <c r="C53" s="56"/>
      <c r="D53" s="49" t="s">
        <v>34</v>
      </c>
      <c r="E53" s="49"/>
      <c r="F53" s="41"/>
    </row>
    <row r="54" s="22" customFormat="1" ht="20.1" customHeight="1" spans="1:6">
      <c r="A54" s="47" t="s">
        <v>1159</v>
      </c>
      <c r="B54" s="55"/>
      <c r="C54" s="56"/>
      <c r="D54" s="49"/>
      <c r="E54" s="49"/>
      <c r="F54" s="41"/>
    </row>
    <row r="55" s="22" customFormat="1" ht="20.1" customHeight="1" spans="1:6">
      <c r="A55" s="47" t="s">
        <v>1160</v>
      </c>
      <c r="B55" s="55"/>
      <c r="C55" s="56"/>
      <c r="D55" s="49"/>
      <c r="E55" s="49"/>
      <c r="F55" s="41"/>
    </row>
    <row r="56" s="22" customFormat="1" ht="20.1" customHeight="1" spans="1:6">
      <c r="A56" s="47" t="s">
        <v>1161</v>
      </c>
      <c r="B56" s="55">
        <v>1010</v>
      </c>
      <c r="C56" s="56"/>
      <c r="D56" s="49"/>
      <c r="E56" s="40"/>
      <c r="F56" s="41"/>
    </row>
    <row r="57" s="22" customFormat="1" ht="20.1" customHeight="1" spans="1:6">
      <c r="A57" s="47" t="s">
        <v>1162</v>
      </c>
      <c r="B57" s="57">
        <v>8179</v>
      </c>
      <c r="C57" s="56">
        <v>58</v>
      </c>
      <c r="D57" s="49"/>
      <c r="E57" s="40"/>
      <c r="F57" s="41"/>
    </row>
    <row r="58" s="22" customFormat="1" ht="20.1" customHeight="1" spans="1:6">
      <c r="A58" s="47" t="s">
        <v>1163</v>
      </c>
      <c r="B58" s="55">
        <v>91</v>
      </c>
      <c r="C58" s="56">
        <v>35</v>
      </c>
      <c r="D58" s="49"/>
      <c r="E58" s="40"/>
      <c r="F58" s="41"/>
    </row>
    <row r="59" s="22" customFormat="1" ht="20.1" customHeight="1" spans="1:6">
      <c r="A59" s="47" t="s">
        <v>1164</v>
      </c>
      <c r="B59" s="55">
        <v>617</v>
      </c>
      <c r="C59" s="56">
        <v>268</v>
      </c>
      <c r="D59" s="49"/>
      <c r="E59" s="40"/>
      <c r="F59" s="41"/>
    </row>
    <row r="60" s="22" customFormat="1" ht="20.1" customHeight="1" spans="1:6">
      <c r="A60" s="47" t="s">
        <v>1165</v>
      </c>
      <c r="B60" s="55">
        <v>1701</v>
      </c>
      <c r="C60" s="56"/>
      <c r="D60" s="49"/>
      <c r="E60" s="58"/>
      <c r="F60" s="59"/>
    </row>
    <row r="61" s="22" customFormat="1" ht="20.1" customHeight="1" spans="1:6">
      <c r="A61" s="47" t="s">
        <v>1166</v>
      </c>
      <c r="B61" s="60">
        <v>384</v>
      </c>
      <c r="C61" s="56"/>
      <c r="D61" s="49"/>
      <c r="E61" s="58"/>
      <c r="F61" s="59"/>
    </row>
    <row r="62" s="22" customFormat="1" ht="20.1" customHeight="1" spans="1:6">
      <c r="A62" s="47" t="s">
        <v>1167</v>
      </c>
      <c r="B62" s="55">
        <v>3718</v>
      </c>
      <c r="C62" s="56">
        <v>320</v>
      </c>
      <c r="D62" s="49"/>
      <c r="E62" s="40"/>
      <c r="F62" s="41"/>
    </row>
    <row r="63" s="22" customFormat="1" ht="20.1" customHeight="1" spans="1:6">
      <c r="A63" s="47" t="s">
        <v>1168</v>
      </c>
      <c r="B63" s="55">
        <v>5</v>
      </c>
      <c r="C63" s="56"/>
      <c r="D63" s="49"/>
      <c r="E63" s="40"/>
      <c r="F63" s="41"/>
    </row>
    <row r="64" s="22" customFormat="1" ht="20.1" customHeight="1" spans="1:6">
      <c r="A64" s="47" t="s">
        <v>1169</v>
      </c>
      <c r="B64" s="55">
        <v>18959</v>
      </c>
      <c r="C64" s="56">
        <v>16243</v>
      </c>
      <c r="D64" s="49"/>
      <c r="E64" s="40"/>
      <c r="F64" s="41"/>
    </row>
    <row r="65" s="22" customFormat="1" ht="19.5" customHeight="1" spans="1:6">
      <c r="A65" s="47" t="s">
        <v>1170</v>
      </c>
      <c r="B65" s="55">
        <v>3627</v>
      </c>
      <c r="C65" s="56"/>
      <c r="D65" s="49"/>
      <c r="E65" s="40"/>
      <c r="F65" s="41"/>
    </row>
    <row r="66" s="23" customFormat="1" ht="20.1" customHeight="1" spans="1:6">
      <c r="A66" s="47" t="s">
        <v>1171</v>
      </c>
      <c r="B66" s="55">
        <v>10920</v>
      </c>
      <c r="C66" s="56"/>
      <c r="D66" s="49"/>
      <c r="E66" s="40"/>
      <c r="F66" s="41"/>
    </row>
    <row r="67" s="22" customFormat="1" ht="20.1" customHeight="1" spans="1:6">
      <c r="A67" s="47" t="s">
        <v>1172</v>
      </c>
      <c r="B67" s="55"/>
      <c r="C67" s="56"/>
      <c r="D67" s="49"/>
      <c r="E67" s="40"/>
      <c r="F67" s="41"/>
    </row>
    <row r="68" s="22" customFormat="1" ht="20.1" customHeight="1" spans="1:6">
      <c r="A68" s="47" t="s">
        <v>1173</v>
      </c>
      <c r="B68" s="55"/>
      <c r="C68" s="56"/>
      <c r="D68" s="49"/>
      <c r="E68" s="40"/>
      <c r="F68" s="41"/>
    </row>
    <row r="69" s="22" customFormat="1" ht="20.1" customHeight="1" spans="1:6">
      <c r="A69" s="47" t="s">
        <v>1174</v>
      </c>
      <c r="B69" s="55">
        <v>6</v>
      </c>
      <c r="C69" s="56"/>
      <c r="D69" s="49"/>
      <c r="E69" s="40"/>
      <c r="F69" s="41"/>
    </row>
    <row r="70" s="22" customFormat="1" ht="20.1" customHeight="1" spans="1:6">
      <c r="A70" s="47" t="s">
        <v>1175</v>
      </c>
      <c r="B70" s="55">
        <v>3904</v>
      </c>
      <c r="C70" s="56"/>
      <c r="D70" s="49"/>
      <c r="E70" s="40"/>
      <c r="F70" s="41"/>
    </row>
    <row r="71" s="22" customFormat="1" ht="20.1" customHeight="1" spans="1:6">
      <c r="A71" s="47" t="s">
        <v>1176</v>
      </c>
      <c r="B71" s="55">
        <v>181</v>
      </c>
      <c r="C71" s="56"/>
      <c r="D71" s="49"/>
      <c r="E71" s="40"/>
      <c r="F71" s="41"/>
    </row>
    <row r="72" s="22" customFormat="1" ht="20.1" customHeight="1" spans="1:6">
      <c r="A72" s="47" t="s">
        <v>1177</v>
      </c>
      <c r="B72" s="55"/>
      <c r="C72" s="56"/>
      <c r="D72" s="61"/>
      <c r="E72" s="40"/>
      <c r="F72" s="41"/>
    </row>
    <row r="73" s="22" customFormat="1" ht="20.1" customHeight="1" spans="1:6">
      <c r="A73" s="62" t="s">
        <v>1178</v>
      </c>
      <c r="B73" s="55">
        <v>771</v>
      </c>
      <c r="C73" s="56"/>
      <c r="D73" s="61"/>
      <c r="E73" s="40"/>
      <c r="F73" s="41"/>
    </row>
    <row r="74" s="22" customFormat="1" ht="20.1" customHeight="1" spans="1:6">
      <c r="A74" s="62"/>
      <c r="B74" s="40"/>
      <c r="C74" s="63"/>
      <c r="D74" s="61"/>
      <c r="E74" s="64"/>
      <c r="F74" s="41"/>
    </row>
    <row r="75" s="22" customFormat="1" ht="20.1" customHeight="1" spans="1:6">
      <c r="A75" s="62"/>
      <c r="B75" s="65"/>
      <c r="C75" s="44"/>
      <c r="D75" s="61"/>
      <c r="E75" s="65"/>
      <c r="F75" s="41"/>
    </row>
    <row r="76" s="22" customFormat="1" ht="20.1" customHeight="1" spans="1:6">
      <c r="A76" s="45" t="s">
        <v>1179</v>
      </c>
      <c r="B76" s="30">
        <v>3610</v>
      </c>
      <c r="C76" s="32">
        <v>70</v>
      </c>
      <c r="D76" s="49" t="s">
        <v>34</v>
      </c>
      <c r="E76" s="66"/>
      <c r="F76" s="66"/>
    </row>
    <row r="77" s="22" customFormat="1" ht="20.1" customHeight="1" spans="1:6">
      <c r="A77" s="45" t="s">
        <v>1180</v>
      </c>
      <c r="B77" s="30" t="e">
        <f>SUM(B78:B80)</f>
        <v>#REF!</v>
      </c>
      <c r="C77" s="32">
        <f>SUM(C78:C80)</f>
        <v>0</v>
      </c>
      <c r="D77" s="67" t="s">
        <v>1181</v>
      </c>
      <c r="E77" s="38">
        <v>20</v>
      </c>
      <c r="F77" s="30"/>
    </row>
    <row r="78" s="22" customFormat="1" ht="20.1" customHeight="1" spans="1:6">
      <c r="A78" s="42" t="s">
        <v>1182</v>
      </c>
      <c r="B78" s="40" t="e">
        <f>[1]表八!F67</f>
        <v>#REF!</v>
      </c>
      <c r="C78" s="68">
        <v>0</v>
      </c>
      <c r="D78" s="38" t="s">
        <v>1183</v>
      </c>
      <c r="E78" s="38">
        <v>70</v>
      </c>
      <c r="F78" s="30"/>
    </row>
    <row r="79" s="22" customFormat="1" ht="20.1" customHeight="1" spans="1:6">
      <c r="A79" s="42" t="s">
        <v>1184</v>
      </c>
      <c r="B79" s="66">
        <v>36</v>
      </c>
      <c r="C79" s="68">
        <f>[1]表十二!N17</f>
        <v>0</v>
      </c>
      <c r="D79" s="39" t="s">
        <v>1185</v>
      </c>
      <c r="E79" s="38">
        <v>4917</v>
      </c>
      <c r="F79" s="30">
        <v>3915</v>
      </c>
    </row>
    <row r="80" s="22" customFormat="1" ht="20.1" customHeight="1" spans="1:6">
      <c r="A80" s="42" t="s">
        <v>1186</v>
      </c>
      <c r="B80" s="66"/>
      <c r="C80" s="32"/>
      <c r="D80" s="39" t="s">
        <v>1187</v>
      </c>
      <c r="E80" s="30"/>
      <c r="F80" s="30"/>
    </row>
    <row r="81" s="22" customFormat="1" ht="20.1" customHeight="1" spans="1:6">
      <c r="A81" s="69" t="s">
        <v>1188</v>
      </c>
      <c r="B81" s="30"/>
      <c r="C81" s="32"/>
      <c r="D81" s="38" t="s">
        <v>1189</v>
      </c>
      <c r="E81" s="30"/>
      <c r="F81" s="30"/>
    </row>
    <row r="82" s="22" customFormat="1" ht="20.1" customHeight="1" spans="1:6">
      <c r="A82" s="45" t="s">
        <v>1190</v>
      </c>
      <c r="B82" s="30">
        <v>14000</v>
      </c>
      <c r="C82" s="32"/>
      <c r="D82" s="70" t="s">
        <v>1191</v>
      </c>
      <c r="E82" s="30"/>
      <c r="F82" s="30"/>
    </row>
    <row r="83" s="22" customFormat="1" ht="20.1" customHeight="1" spans="1:6">
      <c r="A83" s="45" t="s">
        <v>1192</v>
      </c>
      <c r="B83" s="30"/>
      <c r="C83" s="32"/>
      <c r="D83" s="70" t="s">
        <v>1193</v>
      </c>
      <c r="E83" s="30"/>
      <c r="F83" s="30"/>
    </row>
    <row r="84" s="22" customFormat="1" ht="20.1" customHeight="1" spans="1:6">
      <c r="A84" s="45" t="s">
        <v>1194</v>
      </c>
      <c r="B84" s="30"/>
      <c r="C84" s="32"/>
      <c r="D84" s="40"/>
      <c r="E84" s="66"/>
      <c r="F84" s="66"/>
    </row>
    <row r="85" s="22" customFormat="1" ht="20.1" customHeight="1" spans="1:6">
      <c r="A85" s="42"/>
      <c r="B85" s="66"/>
      <c r="C85" s="32"/>
      <c r="D85" s="40"/>
      <c r="E85" s="66"/>
      <c r="F85" s="66"/>
    </row>
    <row r="86" s="22" customFormat="1" ht="20.1" customHeight="1" spans="1:6">
      <c r="A86" s="42"/>
      <c r="B86" s="66"/>
      <c r="C86" s="32"/>
      <c r="D86" s="40"/>
      <c r="E86" s="66"/>
      <c r="F86" s="66"/>
    </row>
    <row r="87" s="22" customFormat="1" ht="20.1" customHeight="1" spans="1:6">
      <c r="A87" s="42"/>
      <c r="B87" s="66"/>
      <c r="C87" s="32"/>
      <c r="D87" s="40" t="s">
        <v>34</v>
      </c>
      <c r="E87" s="66"/>
      <c r="F87" s="66"/>
    </row>
    <row r="88" s="22" customFormat="1" ht="19.15" customHeight="1" spans="1:6">
      <c r="A88" s="42"/>
      <c r="B88" s="66"/>
      <c r="C88" s="32"/>
      <c r="D88" s="40"/>
      <c r="E88" s="66"/>
      <c r="F88" s="66"/>
    </row>
    <row r="89" s="22" customFormat="1" ht="22.15" customHeight="1" spans="1:6">
      <c r="A89" s="42"/>
      <c r="B89" s="66"/>
      <c r="C89" s="32"/>
      <c r="D89" s="40"/>
      <c r="E89" s="66"/>
      <c r="F89" s="66"/>
    </row>
    <row r="90" s="22" customFormat="1" spans="1:6">
      <c r="A90" s="71" t="s">
        <v>1195</v>
      </c>
      <c r="B90" s="72" t="e">
        <f t="shared" ref="B90:F90" si="0">SUM(B6,B7)</f>
        <v>#REF!</v>
      </c>
      <c r="C90" s="72">
        <f t="shared" si="0"/>
        <v>181029</v>
      </c>
      <c r="D90" s="34" t="s">
        <v>1196</v>
      </c>
      <c r="E90" s="72">
        <f t="shared" si="0"/>
        <v>242908</v>
      </c>
      <c r="F90" s="72">
        <f t="shared" si="0"/>
        <v>181029</v>
      </c>
    </row>
    <row r="91" s="12" customFormat="1" spans="1:256">
      <c r="A91" s="22"/>
      <c r="B91" s="22"/>
      <c r="C91" s="22"/>
      <c r="D91" s="22"/>
      <c r="E91" s="22"/>
      <c r="F91" s="22"/>
      <c r="G91" s="22"/>
      <c r="H91" s="22"/>
      <c r="I91" s="22"/>
      <c r="J91" s="22"/>
      <c r="K91" s="22"/>
      <c r="L91" s="22"/>
      <c r="M91" s="22"/>
      <c r="N91" s="22"/>
      <c r="O91" s="22"/>
      <c r="P91" s="22"/>
      <c r="Q91" s="22"/>
      <c r="R91" s="22"/>
      <c r="S91" s="22"/>
      <c r="T91" s="22"/>
      <c r="U91" s="22"/>
      <c r="V91" s="22"/>
      <c r="W91" s="22"/>
      <c r="X91" s="22"/>
      <c r="Y91" s="22"/>
      <c r="Z91" s="22"/>
      <c r="AA91" s="22"/>
      <c r="AB91" s="22"/>
      <c r="AC91" s="22"/>
      <c r="AD91" s="22"/>
      <c r="AE91" s="22"/>
      <c r="AF91" s="22"/>
      <c r="AG91" s="22"/>
      <c r="AH91" s="22"/>
      <c r="AI91" s="22"/>
      <c r="AJ91" s="22"/>
      <c r="AK91" s="22"/>
      <c r="AL91" s="22"/>
      <c r="AM91" s="22"/>
      <c r="AN91" s="22"/>
      <c r="AO91" s="22"/>
      <c r="AP91" s="22"/>
      <c r="AQ91" s="22"/>
      <c r="AR91" s="22"/>
      <c r="AS91" s="22"/>
      <c r="AT91" s="22"/>
      <c r="AU91" s="22"/>
      <c r="AV91" s="22"/>
      <c r="AW91" s="22"/>
      <c r="AX91" s="22"/>
      <c r="AY91" s="22"/>
      <c r="AZ91" s="22"/>
      <c r="BA91" s="22"/>
      <c r="BB91" s="22"/>
      <c r="BC91" s="22"/>
      <c r="BD91" s="22"/>
      <c r="BE91" s="22"/>
      <c r="BF91" s="22"/>
      <c r="BG91" s="22"/>
      <c r="BH91" s="22"/>
      <c r="BI91" s="22"/>
      <c r="BJ91" s="22"/>
      <c r="BK91" s="22"/>
      <c r="BL91" s="22"/>
      <c r="BM91" s="22"/>
      <c r="BN91" s="22"/>
      <c r="BO91" s="22"/>
      <c r="BP91" s="22"/>
      <c r="BQ91" s="22"/>
      <c r="BR91" s="22"/>
      <c r="BS91" s="22"/>
      <c r="BT91" s="22"/>
      <c r="BU91" s="22"/>
      <c r="BV91" s="22"/>
      <c r="BW91" s="22"/>
      <c r="BX91" s="22"/>
      <c r="BY91" s="22"/>
      <c r="BZ91" s="22"/>
      <c r="CA91" s="22"/>
      <c r="CB91" s="22"/>
      <c r="CC91" s="22"/>
      <c r="CD91" s="22"/>
      <c r="CE91" s="22"/>
      <c r="CF91" s="22"/>
      <c r="CG91" s="22"/>
      <c r="CH91" s="22"/>
      <c r="CI91" s="22"/>
      <c r="CJ91" s="22"/>
      <c r="CK91" s="22"/>
      <c r="CL91" s="22"/>
      <c r="CM91" s="22"/>
      <c r="CN91" s="22"/>
      <c r="CO91" s="22"/>
      <c r="CP91" s="22"/>
      <c r="CQ91" s="22"/>
      <c r="CR91" s="22"/>
      <c r="CS91" s="22"/>
      <c r="CT91" s="22"/>
      <c r="CU91" s="22"/>
      <c r="CV91" s="22"/>
      <c r="CW91" s="22"/>
      <c r="CX91" s="22"/>
      <c r="CY91" s="22"/>
      <c r="CZ91" s="22"/>
      <c r="DA91" s="22"/>
      <c r="DB91" s="22"/>
      <c r="DC91" s="22"/>
      <c r="DD91" s="22"/>
      <c r="DE91" s="22"/>
      <c r="DF91" s="22"/>
      <c r="DG91" s="22"/>
      <c r="DH91" s="22"/>
      <c r="DI91" s="22"/>
      <c r="DJ91" s="22"/>
      <c r="DK91" s="22"/>
      <c r="DL91" s="22"/>
      <c r="DM91" s="22"/>
      <c r="DN91" s="22"/>
      <c r="DO91" s="22"/>
      <c r="DP91" s="22"/>
      <c r="DQ91" s="22"/>
      <c r="DR91" s="22"/>
      <c r="DS91" s="22"/>
      <c r="DT91" s="22"/>
      <c r="DU91" s="22"/>
      <c r="DV91" s="22"/>
      <c r="DW91" s="22"/>
      <c r="DX91" s="22"/>
      <c r="DY91" s="22"/>
      <c r="DZ91" s="22"/>
      <c r="EA91" s="22"/>
      <c r="EB91" s="22"/>
      <c r="EC91" s="22"/>
      <c r="ED91" s="22"/>
      <c r="EE91" s="22"/>
      <c r="EF91" s="22"/>
      <c r="EG91" s="22"/>
      <c r="EH91" s="22"/>
      <c r="EI91" s="22"/>
      <c r="EJ91" s="22"/>
      <c r="EK91" s="22"/>
      <c r="EL91" s="22"/>
      <c r="EM91" s="22"/>
      <c r="EN91" s="22"/>
      <c r="EO91" s="22"/>
      <c r="EP91" s="22"/>
      <c r="EQ91" s="22"/>
      <c r="ER91" s="22"/>
      <c r="ES91" s="22"/>
      <c r="ET91" s="22"/>
      <c r="EU91" s="22"/>
      <c r="EV91" s="22"/>
      <c r="EW91" s="22"/>
      <c r="EX91" s="22"/>
      <c r="EY91" s="22"/>
      <c r="EZ91" s="22"/>
      <c r="FA91" s="22"/>
      <c r="FB91" s="22"/>
      <c r="FC91" s="22"/>
      <c r="FD91" s="22"/>
      <c r="FE91" s="22"/>
      <c r="FF91" s="22"/>
      <c r="FG91" s="22"/>
      <c r="FH91" s="22"/>
      <c r="FI91" s="22"/>
      <c r="FJ91" s="22"/>
      <c r="FK91" s="22"/>
      <c r="FL91" s="22"/>
      <c r="FM91" s="22"/>
      <c r="FN91" s="22"/>
      <c r="FO91" s="22"/>
      <c r="FP91" s="22"/>
      <c r="FQ91" s="22"/>
      <c r="FR91" s="22"/>
      <c r="FS91" s="22"/>
      <c r="FT91" s="22"/>
      <c r="FU91" s="22"/>
      <c r="FV91" s="22"/>
      <c r="FW91" s="22"/>
      <c r="FX91" s="22"/>
      <c r="FY91" s="22"/>
      <c r="FZ91" s="22"/>
      <c r="GA91" s="22"/>
      <c r="GB91" s="22"/>
      <c r="GC91" s="22"/>
      <c r="GD91" s="22"/>
      <c r="GE91" s="22"/>
      <c r="GF91" s="22"/>
      <c r="GG91" s="22"/>
      <c r="GH91" s="22"/>
      <c r="GI91" s="22"/>
      <c r="GJ91" s="22"/>
      <c r="GK91" s="22"/>
      <c r="GL91" s="22"/>
      <c r="GM91" s="22"/>
      <c r="GN91" s="22"/>
      <c r="GO91" s="22"/>
      <c r="GP91" s="22"/>
      <c r="GQ91" s="22"/>
      <c r="GR91" s="22"/>
      <c r="GS91" s="22"/>
      <c r="GT91" s="22"/>
      <c r="GU91" s="22"/>
      <c r="GV91" s="22"/>
      <c r="GW91" s="22"/>
      <c r="GX91" s="22"/>
      <c r="GY91" s="22"/>
      <c r="GZ91" s="22"/>
      <c r="HA91" s="22"/>
      <c r="HB91" s="22"/>
      <c r="HC91" s="22"/>
      <c r="HD91" s="22"/>
      <c r="HE91" s="22"/>
      <c r="HF91" s="22"/>
      <c r="HG91" s="22"/>
      <c r="HH91" s="22"/>
      <c r="HI91" s="22"/>
      <c r="HJ91" s="22"/>
      <c r="HK91" s="22"/>
      <c r="HL91" s="22"/>
      <c r="HM91" s="22"/>
      <c r="HN91" s="22"/>
      <c r="HO91" s="22"/>
      <c r="HP91" s="22"/>
      <c r="HQ91" s="22"/>
      <c r="HR91" s="22"/>
      <c r="HS91" s="22"/>
      <c r="HT91" s="22"/>
      <c r="HU91" s="22"/>
      <c r="HV91" s="22"/>
      <c r="HW91" s="22"/>
      <c r="HX91" s="22"/>
      <c r="HY91" s="22"/>
      <c r="HZ91" s="22"/>
      <c r="IA91" s="22"/>
      <c r="IB91" s="22"/>
      <c r="IC91" s="22"/>
      <c r="ID91" s="22"/>
      <c r="IE91" s="22"/>
      <c r="IF91" s="22"/>
      <c r="IG91" s="22"/>
      <c r="IH91" s="22"/>
      <c r="II91" s="22"/>
      <c r="IJ91" s="22"/>
      <c r="IK91" s="22"/>
      <c r="IL91" s="22"/>
      <c r="IM91" s="22"/>
      <c r="IN91" s="22"/>
      <c r="IO91" s="22"/>
      <c r="IP91" s="22"/>
      <c r="IQ91" s="22"/>
      <c r="IR91" s="22"/>
      <c r="IS91" s="22"/>
      <c r="IT91" s="22"/>
      <c r="IU91" s="22"/>
      <c r="IV91" s="22"/>
    </row>
    <row r="92" s="12" customFormat="1" spans="1:256">
      <c r="A92" s="22"/>
      <c r="B92" s="22"/>
      <c r="C92" s="22"/>
      <c r="D92" s="22"/>
      <c r="E92" s="22"/>
      <c r="F92" s="22"/>
      <c r="G92" s="22"/>
      <c r="H92" s="22"/>
      <c r="I92" s="22"/>
      <c r="J92" s="22"/>
      <c r="K92" s="22"/>
      <c r="L92" s="22"/>
      <c r="M92" s="22"/>
      <c r="N92" s="22"/>
      <c r="O92" s="22"/>
      <c r="P92" s="22"/>
      <c r="Q92" s="22"/>
      <c r="R92" s="22"/>
      <c r="S92" s="22"/>
      <c r="T92" s="22"/>
      <c r="U92" s="22"/>
      <c r="V92" s="22"/>
      <c r="W92" s="22"/>
      <c r="X92" s="22"/>
      <c r="Y92" s="22"/>
      <c r="Z92" s="22"/>
      <c r="AA92" s="22"/>
      <c r="AB92" s="22"/>
      <c r="AC92" s="22"/>
      <c r="AD92" s="22"/>
      <c r="AE92" s="22"/>
      <c r="AF92" s="22"/>
      <c r="AG92" s="22"/>
      <c r="AH92" s="22"/>
      <c r="AI92" s="22"/>
      <c r="AJ92" s="22"/>
      <c r="AK92" s="22"/>
      <c r="AL92" s="22"/>
      <c r="AM92" s="22"/>
      <c r="AN92" s="22"/>
      <c r="AO92" s="22"/>
      <c r="AP92" s="22"/>
      <c r="AQ92" s="22"/>
      <c r="AR92" s="22"/>
      <c r="AS92" s="22"/>
      <c r="AT92" s="22"/>
      <c r="AU92" s="22"/>
      <c r="AV92" s="22"/>
      <c r="AW92" s="22"/>
      <c r="AX92" s="22"/>
      <c r="AY92" s="22"/>
      <c r="AZ92" s="22"/>
      <c r="BA92" s="22"/>
      <c r="BB92" s="22"/>
      <c r="BC92" s="22"/>
      <c r="BD92" s="22"/>
      <c r="BE92" s="22"/>
      <c r="BF92" s="22"/>
      <c r="BG92" s="22"/>
      <c r="BH92" s="22"/>
      <c r="BI92" s="22"/>
      <c r="BJ92" s="22"/>
      <c r="BK92" s="22"/>
      <c r="BL92" s="22"/>
      <c r="BM92" s="22"/>
      <c r="BN92" s="22"/>
      <c r="BO92" s="22"/>
      <c r="BP92" s="22"/>
      <c r="BQ92" s="22"/>
      <c r="BR92" s="22"/>
      <c r="BS92" s="22"/>
      <c r="BT92" s="22"/>
      <c r="BU92" s="22"/>
      <c r="BV92" s="22"/>
      <c r="BW92" s="22"/>
      <c r="BX92" s="22"/>
      <c r="BY92" s="22"/>
      <c r="BZ92" s="22"/>
      <c r="CA92" s="22"/>
      <c r="CB92" s="22"/>
      <c r="CC92" s="22"/>
      <c r="CD92" s="22"/>
      <c r="CE92" s="22"/>
      <c r="CF92" s="22"/>
      <c r="CG92" s="22"/>
      <c r="CH92" s="22"/>
      <c r="CI92" s="22"/>
      <c r="CJ92" s="22"/>
      <c r="CK92" s="22"/>
      <c r="CL92" s="22"/>
      <c r="CM92" s="22"/>
      <c r="CN92" s="22"/>
      <c r="CO92" s="22"/>
      <c r="CP92" s="22"/>
      <c r="CQ92" s="22"/>
      <c r="CR92" s="22"/>
      <c r="CS92" s="22"/>
      <c r="CT92" s="22"/>
      <c r="CU92" s="22"/>
      <c r="CV92" s="22"/>
      <c r="CW92" s="22"/>
      <c r="CX92" s="22"/>
      <c r="CY92" s="22"/>
      <c r="CZ92" s="22"/>
      <c r="DA92" s="22"/>
      <c r="DB92" s="22"/>
      <c r="DC92" s="22"/>
      <c r="DD92" s="22"/>
      <c r="DE92" s="22"/>
      <c r="DF92" s="22"/>
      <c r="DG92" s="22"/>
      <c r="DH92" s="22"/>
      <c r="DI92" s="22"/>
      <c r="DJ92" s="22"/>
      <c r="DK92" s="22"/>
      <c r="DL92" s="22"/>
      <c r="DM92" s="22"/>
      <c r="DN92" s="22"/>
      <c r="DO92" s="22"/>
      <c r="DP92" s="22"/>
      <c r="DQ92" s="22"/>
      <c r="DR92" s="22"/>
      <c r="DS92" s="22"/>
      <c r="DT92" s="22"/>
      <c r="DU92" s="22"/>
      <c r="DV92" s="22"/>
      <c r="DW92" s="22"/>
      <c r="DX92" s="22"/>
      <c r="DY92" s="22"/>
      <c r="DZ92" s="22"/>
      <c r="EA92" s="22"/>
      <c r="EB92" s="22"/>
      <c r="EC92" s="22"/>
      <c r="ED92" s="22"/>
      <c r="EE92" s="22"/>
      <c r="EF92" s="22"/>
      <c r="EG92" s="22"/>
      <c r="EH92" s="22"/>
      <c r="EI92" s="22"/>
      <c r="EJ92" s="22"/>
      <c r="EK92" s="22"/>
      <c r="EL92" s="22"/>
      <c r="EM92" s="22"/>
      <c r="EN92" s="22"/>
      <c r="EO92" s="22"/>
      <c r="EP92" s="22"/>
      <c r="EQ92" s="22"/>
      <c r="ER92" s="22"/>
      <c r="ES92" s="22"/>
      <c r="ET92" s="22"/>
      <c r="EU92" s="22"/>
      <c r="EV92" s="22"/>
      <c r="EW92" s="22"/>
      <c r="EX92" s="22"/>
      <c r="EY92" s="22"/>
      <c r="EZ92" s="22"/>
      <c r="FA92" s="22"/>
      <c r="FB92" s="22"/>
      <c r="FC92" s="22"/>
      <c r="FD92" s="22"/>
      <c r="FE92" s="22"/>
      <c r="FF92" s="22"/>
      <c r="FG92" s="22"/>
      <c r="FH92" s="22"/>
      <c r="FI92" s="22"/>
      <c r="FJ92" s="22"/>
      <c r="FK92" s="22"/>
      <c r="FL92" s="22"/>
      <c r="FM92" s="22"/>
      <c r="FN92" s="22"/>
      <c r="FO92" s="22"/>
      <c r="FP92" s="22"/>
      <c r="FQ92" s="22"/>
      <c r="FR92" s="22"/>
      <c r="FS92" s="22"/>
      <c r="FT92" s="22"/>
      <c r="FU92" s="22"/>
      <c r="FV92" s="22"/>
      <c r="FW92" s="22"/>
      <c r="FX92" s="22"/>
      <c r="FY92" s="22"/>
      <c r="FZ92" s="22"/>
      <c r="GA92" s="22"/>
      <c r="GB92" s="22"/>
      <c r="GC92" s="22"/>
      <c r="GD92" s="22"/>
      <c r="GE92" s="22"/>
      <c r="GF92" s="22"/>
      <c r="GG92" s="22"/>
      <c r="GH92" s="22"/>
      <c r="GI92" s="22"/>
      <c r="GJ92" s="22"/>
      <c r="GK92" s="22"/>
      <c r="GL92" s="22"/>
      <c r="GM92" s="22"/>
      <c r="GN92" s="22"/>
      <c r="GO92" s="22"/>
      <c r="GP92" s="22"/>
      <c r="GQ92" s="22"/>
      <c r="GR92" s="22"/>
      <c r="GS92" s="22"/>
      <c r="GT92" s="22"/>
      <c r="GU92" s="22"/>
      <c r="GV92" s="22"/>
      <c r="GW92" s="22"/>
      <c r="GX92" s="22"/>
      <c r="GY92" s="22"/>
      <c r="GZ92" s="22"/>
      <c r="HA92" s="22"/>
      <c r="HB92" s="22"/>
      <c r="HC92" s="22"/>
      <c r="HD92" s="22"/>
      <c r="HE92" s="22"/>
      <c r="HF92" s="22"/>
      <c r="HG92" s="22"/>
      <c r="HH92" s="22"/>
      <c r="HI92" s="22"/>
      <c r="HJ92" s="22"/>
      <c r="HK92" s="22"/>
      <c r="HL92" s="22"/>
      <c r="HM92" s="22"/>
      <c r="HN92" s="22"/>
      <c r="HO92" s="22"/>
      <c r="HP92" s="22"/>
      <c r="HQ92" s="22"/>
      <c r="HR92" s="22"/>
      <c r="HS92" s="22"/>
      <c r="HT92" s="22"/>
      <c r="HU92" s="22"/>
      <c r="HV92" s="22"/>
      <c r="HW92" s="22"/>
      <c r="HX92" s="22"/>
      <c r="HY92" s="22"/>
      <c r="HZ92" s="22"/>
      <c r="IA92" s="22"/>
      <c r="IB92" s="22"/>
      <c r="IC92" s="22"/>
      <c r="ID92" s="22"/>
      <c r="IE92" s="22"/>
      <c r="IF92" s="22"/>
      <c r="IG92" s="22"/>
      <c r="IH92" s="22"/>
      <c r="II92" s="22"/>
      <c r="IJ92" s="22"/>
      <c r="IK92" s="22"/>
      <c r="IL92" s="22"/>
      <c r="IM92" s="22"/>
      <c r="IN92" s="22"/>
      <c r="IO92" s="22"/>
      <c r="IP92" s="22"/>
      <c r="IQ92" s="22"/>
      <c r="IR92" s="22"/>
      <c r="IS92" s="22"/>
      <c r="IT92" s="22"/>
      <c r="IU92" s="22"/>
      <c r="IV92" s="22"/>
    </row>
    <row r="93" s="12" customFormat="1" spans="1:256">
      <c r="A93" s="22"/>
      <c r="B93" s="22"/>
      <c r="C93" s="22"/>
      <c r="D93" s="22"/>
      <c r="E93" s="22"/>
      <c r="F93" s="22"/>
      <c r="G93" s="22"/>
      <c r="H93" s="22"/>
      <c r="I93" s="22"/>
      <c r="J93" s="22"/>
      <c r="K93" s="22"/>
      <c r="L93" s="22"/>
      <c r="M93" s="22"/>
      <c r="N93" s="22"/>
      <c r="O93" s="22"/>
      <c r="P93" s="22"/>
      <c r="Q93" s="22"/>
      <c r="R93" s="22"/>
      <c r="S93" s="22"/>
      <c r="T93" s="22"/>
      <c r="U93" s="22"/>
      <c r="V93" s="22"/>
      <c r="W93" s="22"/>
      <c r="X93" s="22"/>
      <c r="Y93" s="22"/>
      <c r="Z93" s="22"/>
      <c r="AA93" s="22"/>
      <c r="AB93" s="22"/>
      <c r="AC93" s="22"/>
      <c r="AD93" s="22"/>
      <c r="AE93" s="22"/>
      <c r="AF93" s="22"/>
      <c r="AG93" s="22"/>
      <c r="AH93" s="22"/>
      <c r="AI93" s="22"/>
      <c r="AJ93" s="22"/>
      <c r="AK93" s="22"/>
      <c r="AL93" s="22"/>
      <c r="AM93" s="22"/>
      <c r="AN93" s="22"/>
      <c r="AO93" s="22"/>
      <c r="AP93" s="22"/>
      <c r="AQ93" s="22"/>
      <c r="AR93" s="22"/>
      <c r="AS93" s="22"/>
      <c r="AT93" s="22"/>
      <c r="AU93" s="22"/>
      <c r="AV93" s="22"/>
      <c r="AW93" s="22"/>
      <c r="AX93" s="22"/>
      <c r="AY93" s="22"/>
      <c r="AZ93" s="22"/>
      <c r="BA93" s="22"/>
      <c r="BB93" s="22"/>
      <c r="BC93" s="22"/>
      <c r="BD93" s="22"/>
      <c r="BE93" s="22"/>
      <c r="BF93" s="22"/>
      <c r="BG93" s="22"/>
      <c r="BH93" s="22"/>
      <c r="BI93" s="22"/>
      <c r="BJ93" s="22"/>
      <c r="BK93" s="22"/>
      <c r="BL93" s="22"/>
      <c r="BM93" s="22"/>
      <c r="BN93" s="22"/>
      <c r="BO93" s="22"/>
      <c r="BP93" s="22"/>
      <c r="BQ93" s="22"/>
      <c r="BR93" s="22"/>
      <c r="BS93" s="22"/>
      <c r="BT93" s="22"/>
      <c r="BU93" s="22"/>
      <c r="BV93" s="22"/>
      <c r="BW93" s="22"/>
      <c r="BX93" s="22"/>
      <c r="BY93" s="22"/>
      <c r="BZ93" s="22"/>
      <c r="CA93" s="22"/>
      <c r="CB93" s="22"/>
      <c r="CC93" s="22"/>
      <c r="CD93" s="22"/>
      <c r="CE93" s="22"/>
      <c r="CF93" s="22"/>
      <c r="CG93" s="22"/>
      <c r="CH93" s="22"/>
      <c r="CI93" s="22"/>
      <c r="CJ93" s="22"/>
      <c r="CK93" s="22"/>
      <c r="CL93" s="22"/>
      <c r="CM93" s="22"/>
      <c r="CN93" s="22"/>
      <c r="CO93" s="22"/>
      <c r="CP93" s="22"/>
      <c r="CQ93" s="22"/>
      <c r="CR93" s="22"/>
      <c r="CS93" s="22"/>
      <c r="CT93" s="22"/>
      <c r="CU93" s="22"/>
      <c r="CV93" s="22"/>
      <c r="CW93" s="22"/>
      <c r="CX93" s="22"/>
      <c r="CY93" s="22"/>
      <c r="CZ93" s="22"/>
      <c r="DA93" s="22"/>
      <c r="DB93" s="22"/>
      <c r="DC93" s="22"/>
      <c r="DD93" s="22"/>
      <c r="DE93" s="22"/>
      <c r="DF93" s="22"/>
      <c r="DG93" s="22"/>
      <c r="DH93" s="22"/>
      <c r="DI93" s="22"/>
      <c r="DJ93" s="22"/>
      <c r="DK93" s="22"/>
      <c r="DL93" s="22"/>
      <c r="DM93" s="22"/>
      <c r="DN93" s="22"/>
      <c r="DO93" s="22"/>
      <c r="DP93" s="22"/>
      <c r="DQ93" s="22"/>
      <c r="DR93" s="22"/>
      <c r="DS93" s="22"/>
      <c r="DT93" s="22"/>
      <c r="DU93" s="22"/>
      <c r="DV93" s="22"/>
      <c r="DW93" s="22"/>
      <c r="DX93" s="22"/>
      <c r="DY93" s="22"/>
      <c r="DZ93" s="22"/>
      <c r="EA93" s="22"/>
      <c r="EB93" s="22"/>
      <c r="EC93" s="22"/>
      <c r="ED93" s="22"/>
      <c r="EE93" s="22"/>
      <c r="EF93" s="22"/>
      <c r="EG93" s="22"/>
      <c r="EH93" s="22"/>
      <c r="EI93" s="22"/>
      <c r="EJ93" s="22"/>
      <c r="EK93" s="22"/>
      <c r="EL93" s="22"/>
      <c r="EM93" s="22"/>
      <c r="EN93" s="22"/>
      <c r="EO93" s="22"/>
      <c r="EP93" s="22"/>
      <c r="EQ93" s="22"/>
      <c r="ER93" s="22"/>
      <c r="ES93" s="22"/>
      <c r="ET93" s="22"/>
      <c r="EU93" s="22"/>
      <c r="EV93" s="22"/>
      <c r="EW93" s="22"/>
      <c r="EX93" s="22"/>
      <c r="EY93" s="22"/>
      <c r="EZ93" s="22"/>
      <c r="FA93" s="22"/>
      <c r="FB93" s="22"/>
      <c r="FC93" s="22"/>
      <c r="FD93" s="22"/>
      <c r="FE93" s="22"/>
      <c r="FF93" s="22"/>
      <c r="FG93" s="22"/>
      <c r="FH93" s="22"/>
      <c r="FI93" s="22"/>
      <c r="FJ93" s="22"/>
      <c r="FK93" s="22"/>
      <c r="FL93" s="22"/>
      <c r="FM93" s="22"/>
      <c r="FN93" s="22"/>
      <c r="FO93" s="22"/>
      <c r="FP93" s="22"/>
      <c r="FQ93" s="22"/>
      <c r="FR93" s="22"/>
      <c r="FS93" s="22"/>
      <c r="FT93" s="22"/>
      <c r="FU93" s="22"/>
      <c r="FV93" s="22"/>
      <c r="FW93" s="22"/>
      <c r="FX93" s="22"/>
      <c r="FY93" s="22"/>
      <c r="FZ93" s="22"/>
      <c r="GA93" s="22"/>
      <c r="GB93" s="22"/>
      <c r="GC93" s="22"/>
      <c r="GD93" s="22"/>
      <c r="GE93" s="22"/>
      <c r="GF93" s="22"/>
      <c r="GG93" s="22"/>
      <c r="GH93" s="22"/>
      <c r="GI93" s="22"/>
      <c r="GJ93" s="22"/>
      <c r="GK93" s="22"/>
      <c r="GL93" s="22"/>
      <c r="GM93" s="22"/>
      <c r="GN93" s="22"/>
      <c r="GO93" s="22"/>
      <c r="GP93" s="22"/>
      <c r="GQ93" s="22"/>
      <c r="GR93" s="22"/>
      <c r="GS93" s="22"/>
      <c r="GT93" s="22"/>
      <c r="GU93" s="22"/>
      <c r="GV93" s="22"/>
      <c r="GW93" s="22"/>
      <c r="GX93" s="22"/>
      <c r="GY93" s="22"/>
      <c r="GZ93" s="22"/>
      <c r="HA93" s="22"/>
      <c r="HB93" s="22"/>
      <c r="HC93" s="22"/>
      <c r="HD93" s="22"/>
      <c r="HE93" s="22"/>
      <c r="HF93" s="22"/>
      <c r="HG93" s="22"/>
      <c r="HH93" s="22"/>
      <c r="HI93" s="22"/>
      <c r="HJ93" s="22"/>
      <c r="HK93" s="22"/>
      <c r="HL93" s="22"/>
      <c r="HM93" s="22"/>
      <c r="HN93" s="22"/>
      <c r="HO93" s="22"/>
      <c r="HP93" s="22"/>
      <c r="HQ93" s="22"/>
      <c r="HR93" s="22"/>
      <c r="HS93" s="22"/>
      <c r="HT93" s="22"/>
      <c r="HU93" s="22"/>
      <c r="HV93" s="22"/>
      <c r="HW93" s="22"/>
      <c r="HX93" s="22"/>
      <c r="HY93" s="22"/>
      <c r="HZ93" s="22"/>
      <c r="IA93" s="22"/>
      <c r="IB93" s="22"/>
      <c r="IC93" s="22"/>
      <c r="ID93" s="22"/>
      <c r="IE93" s="22"/>
      <c r="IF93" s="22"/>
      <c r="IG93" s="22"/>
      <c r="IH93" s="22"/>
      <c r="II93" s="22"/>
      <c r="IJ93" s="22"/>
      <c r="IK93" s="22"/>
      <c r="IL93" s="22"/>
      <c r="IM93" s="22"/>
      <c r="IN93" s="22"/>
      <c r="IO93" s="22"/>
      <c r="IP93" s="22"/>
      <c r="IQ93" s="22"/>
      <c r="IR93" s="22"/>
      <c r="IS93" s="22"/>
      <c r="IT93" s="22"/>
      <c r="IU93" s="22"/>
      <c r="IV93" s="22"/>
    </row>
    <row r="94" s="12" customFormat="1" spans="1:256">
      <c r="A94" s="22"/>
      <c r="B94" s="22"/>
      <c r="C94" s="22"/>
      <c r="D94" s="22"/>
      <c r="E94" s="22"/>
      <c r="F94" s="22"/>
      <c r="G94" s="22"/>
      <c r="H94" s="22"/>
      <c r="I94" s="22"/>
      <c r="J94" s="22"/>
      <c r="K94" s="22"/>
      <c r="L94" s="22"/>
      <c r="M94" s="22"/>
      <c r="N94" s="22"/>
      <c r="O94" s="22"/>
      <c r="P94" s="22"/>
      <c r="Q94" s="22"/>
      <c r="R94" s="22"/>
      <c r="S94" s="22"/>
      <c r="T94" s="22"/>
      <c r="U94" s="22"/>
      <c r="V94" s="22"/>
      <c r="W94" s="22"/>
      <c r="X94" s="22"/>
      <c r="Y94" s="22"/>
      <c r="Z94" s="22"/>
      <c r="AA94" s="22"/>
      <c r="AB94" s="22"/>
      <c r="AC94" s="22"/>
      <c r="AD94" s="22"/>
      <c r="AE94" s="22"/>
      <c r="AF94" s="22"/>
      <c r="AG94" s="22"/>
      <c r="AH94" s="22"/>
      <c r="AI94" s="22"/>
      <c r="AJ94" s="22"/>
      <c r="AK94" s="22"/>
      <c r="AL94" s="22"/>
      <c r="AM94" s="22"/>
      <c r="AN94" s="22"/>
      <c r="AO94" s="22"/>
      <c r="AP94" s="22"/>
      <c r="AQ94" s="22"/>
      <c r="AR94" s="22"/>
      <c r="AS94" s="22"/>
      <c r="AT94" s="22"/>
      <c r="AU94" s="22"/>
      <c r="AV94" s="22"/>
      <c r="AW94" s="22"/>
      <c r="AX94" s="22"/>
      <c r="AY94" s="22"/>
      <c r="AZ94" s="22"/>
      <c r="BA94" s="22"/>
      <c r="BB94" s="22"/>
      <c r="BC94" s="22"/>
      <c r="BD94" s="22"/>
      <c r="BE94" s="22"/>
      <c r="BF94" s="22"/>
      <c r="BG94" s="22"/>
      <c r="BH94" s="22"/>
      <c r="BI94" s="22"/>
      <c r="BJ94" s="22"/>
      <c r="BK94" s="22"/>
      <c r="BL94" s="22"/>
      <c r="BM94" s="22"/>
      <c r="BN94" s="22"/>
      <c r="BO94" s="22"/>
      <c r="BP94" s="22"/>
      <c r="BQ94" s="22"/>
      <c r="BR94" s="22"/>
      <c r="BS94" s="22"/>
      <c r="BT94" s="22"/>
      <c r="BU94" s="22"/>
      <c r="BV94" s="22"/>
      <c r="BW94" s="22"/>
      <c r="BX94" s="22"/>
      <c r="BY94" s="22"/>
      <c r="BZ94" s="22"/>
      <c r="CA94" s="22"/>
      <c r="CB94" s="22"/>
      <c r="CC94" s="22"/>
      <c r="CD94" s="22"/>
      <c r="CE94" s="22"/>
      <c r="CF94" s="22"/>
      <c r="CG94" s="22"/>
      <c r="CH94" s="22"/>
      <c r="CI94" s="22"/>
      <c r="CJ94" s="22"/>
      <c r="CK94" s="22"/>
      <c r="CL94" s="22"/>
      <c r="CM94" s="22"/>
      <c r="CN94" s="22"/>
      <c r="CO94" s="22"/>
      <c r="CP94" s="22"/>
      <c r="CQ94" s="22"/>
      <c r="CR94" s="22"/>
      <c r="CS94" s="22"/>
      <c r="CT94" s="22"/>
      <c r="CU94" s="22"/>
      <c r="CV94" s="22"/>
      <c r="CW94" s="22"/>
      <c r="CX94" s="22"/>
      <c r="CY94" s="22"/>
      <c r="CZ94" s="22"/>
      <c r="DA94" s="22"/>
      <c r="DB94" s="22"/>
      <c r="DC94" s="22"/>
      <c r="DD94" s="22"/>
      <c r="DE94" s="22"/>
      <c r="DF94" s="22"/>
      <c r="DG94" s="22"/>
      <c r="DH94" s="22"/>
      <c r="DI94" s="22"/>
      <c r="DJ94" s="22"/>
      <c r="DK94" s="22"/>
      <c r="DL94" s="22"/>
      <c r="DM94" s="22"/>
      <c r="DN94" s="22"/>
      <c r="DO94" s="22"/>
      <c r="DP94" s="22"/>
      <c r="DQ94" s="22"/>
      <c r="DR94" s="22"/>
      <c r="DS94" s="22"/>
      <c r="DT94" s="22"/>
      <c r="DU94" s="22"/>
      <c r="DV94" s="22"/>
      <c r="DW94" s="22"/>
      <c r="DX94" s="22"/>
      <c r="DY94" s="22"/>
      <c r="DZ94" s="22"/>
      <c r="EA94" s="22"/>
      <c r="EB94" s="22"/>
      <c r="EC94" s="22"/>
      <c r="ED94" s="22"/>
      <c r="EE94" s="22"/>
      <c r="EF94" s="22"/>
      <c r="EG94" s="22"/>
      <c r="EH94" s="22"/>
      <c r="EI94" s="22"/>
      <c r="EJ94" s="22"/>
      <c r="EK94" s="22"/>
      <c r="EL94" s="22"/>
      <c r="EM94" s="22"/>
      <c r="EN94" s="22"/>
      <c r="EO94" s="22"/>
      <c r="EP94" s="22"/>
      <c r="EQ94" s="22"/>
      <c r="ER94" s="22"/>
      <c r="ES94" s="22"/>
      <c r="ET94" s="22"/>
      <c r="EU94" s="22"/>
      <c r="EV94" s="22"/>
      <c r="EW94" s="22"/>
      <c r="EX94" s="22"/>
      <c r="EY94" s="22"/>
      <c r="EZ94" s="22"/>
      <c r="FA94" s="22"/>
      <c r="FB94" s="22"/>
      <c r="FC94" s="22"/>
      <c r="FD94" s="22"/>
      <c r="FE94" s="22"/>
      <c r="FF94" s="22"/>
      <c r="FG94" s="22"/>
      <c r="FH94" s="22"/>
      <c r="FI94" s="22"/>
      <c r="FJ94" s="22"/>
      <c r="FK94" s="22"/>
      <c r="FL94" s="22"/>
      <c r="FM94" s="22"/>
      <c r="FN94" s="22"/>
      <c r="FO94" s="22"/>
      <c r="FP94" s="22"/>
      <c r="FQ94" s="22"/>
      <c r="FR94" s="22"/>
      <c r="FS94" s="22"/>
      <c r="FT94" s="22"/>
      <c r="FU94" s="22"/>
      <c r="FV94" s="22"/>
      <c r="FW94" s="22"/>
      <c r="FX94" s="22"/>
      <c r="FY94" s="22"/>
      <c r="FZ94" s="22"/>
      <c r="GA94" s="22"/>
      <c r="GB94" s="22"/>
      <c r="GC94" s="22"/>
      <c r="GD94" s="22"/>
      <c r="GE94" s="22"/>
      <c r="GF94" s="22"/>
      <c r="GG94" s="22"/>
      <c r="GH94" s="22"/>
      <c r="GI94" s="22"/>
      <c r="GJ94" s="22"/>
      <c r="GK94" s="22"/>
      <c r="GL94" s="22"/>
      <c r="GM94" s="22"/>
      <c r="GN94" s="22"/>
      <c r="GO94" s="22"/>
      <c r="GP94" s="22"/>
      <c r="GQ94" s="22"/>
      <c r="GR94" s="22"/>
      <c r="GS94" s="22"/>
      <c r="GT94" s="22"/>
      <c r="GU94" s="22"/>
      <c r="GV94" s="22"/>
      <c r="GW94" s="22"/>
      <c r="GX94" s="22"/>
      <c r="GY94" s="22"/>
      <c r="GZ94" s="22"/>
      <c r="HA94" s="22"/>
      <c r="HB94" s="22"/>
      <c r="HC94" s="22"/>
      <c r="HD94" s="22"/>
      <c r="HE94" s="22"/>
      <c r="HF94" s="22"/>
      <c r="HG94" s="22"/>
      <c r="HH94" s="22"/>
      <c r="HI94" s="22"/>
      <c r="HJ94" s="22"/>
      <c r="HK94" s="22"/>
      <c r="HL94" s="22"/>
      <c r="HM94" s="22"/>
      <c r="HN94" s="22"/>
      <c r="HO94" s="22"/>
      <c r="HP94" s="22"/>
      <c r="HQ94" s="22"/>
      <c r="HR94" s="22"/>
      <c r="HS94" s="22"/>
      <c r="HT94" s="22"/>
      <c r="HU94" s="22"/>
      <c r="HV94" s="22"/>
      <c r="HW94" s="22"/>
      <c r="HX94" s="22"/>
      <c r="HY94" s="22"/>
      <c r="HZ94" s="22"/>
      <c r="IA94" s="22"/>
      <c r="IB94" s="22"/>
      <c r="IC94" s="22"/>
      <c r="ID94" s="22"/>
      <c r="IE94" s="22"/>
      <c r="IF94" s="22"/>
      <c r="IG94" s="22"/>
      <c r="IH94" s="22"/>
      <c r="II94" s="22"/>
      <c r="IJ94" s="22"/>
      <c r="IK94" s="22"/>
      <c r="IL94" s="22"/>
      <c r="IM94" s="22"/>
      <c r="IN94" s="22"/>
      <c r="IO94" s="22"/>
      <c r="IP94" s="22"/>
      <c r="IQ94" s="22"/>
      <c r="IR94" s="22"/>
      <c r="IS94" s="22"/>
      <c r="IT94" s="22"/>
      <c r="IU94" s="22"/>
      <c r="IV94" s="22"/>
    </row>
    <row r="95" s="12" customFormat="1" spans="1:256">
      <c r="A95" s="22"/>
      <c r="B95" s="22"/>
      <c r="C95" s="22"/>
      <c r="D95" s="22"/>
      <c r="E95" s="22"/>
      <c r="F95" s="22"/>
      <c r="G95" s="22"/>
      <c r="H95" s="22"/>
      <c r="I95" s="22"/>
      <c r="J95" s="22"/>
      <c r="K95" s="22"/>
      <c r="L95" s="22"/>
      <c r="M95" s="22"/>
      <c r="N95" s="22"/>
      <c r="O95" s="22"/>
      <c r="P95" s="22"/>
      <c r="Q95" s="22"/>
      <c r="R95" s="22"/>
      <c r="S95" s="22"/>
      <c r="T95" s="22"/>
      <c r="U95" s="22"/>
      <c r="V95" s="22"/>
      <c r="W95" s="22"/>
      <c r="X95" s="22"/>
      <c r="Y95" s="22"/>
      <c r="Z95" s="22"/>
      <c r="AA95" s="22"/>
      <c r="AB95" s="22"/>
      <c r="AC95" s="22"/>
      <c r="AD95" s="22"/>
      <c r="AE95" s="22"/>
      <c r="AF95" s="22"/>
      <c r="AG95" s="22"/>
      <c r="AH95" s="22"/>
      <c r="AI95" s="22"/>
      <c r="AJ95" s="22"/>
      <c r="AK95" s="22"/>
      <c r="AL95" s="22"/>
      <c r="AM95" s="22"/>
      <c r="AN95" s="22"/>
      <c r="AO95" s="22"/>
      <c r="AP95" s="22"/>
      <c r="AQ95" s="22"/>
      <c r="AR95" s="22"/>
      <c r="AS95" s="22"/>
      <c r="AT95" s="22"/>
      <c r="AU95" s="22"/>
      <c r="AV95" s="22"/>
      <c r="AW95" s="22"/>
      <c r="AX95" s="22"/>
      <c r="AY95" s="22"/>
      <c r="AZ95" s="22"/>
      <c r="BA95" s="22"/>
      <c r="BB95" s="22"/>
      <c r="BC95" s="22"/>
      <c r="BD95" s="22"/>
      <c r="BE95" s="22"/>
      <c r="BF95" s="22"/>
      <c r="BG95" s="22"/>
      <c r="BH95" s="22"/>
      <c r="BI95" s="22"/>
      <c r="BJ95" s="22"/>
      <c r="BK95" s="22"/>
      <c r="BL95" s="22"/>
      <c r="BM95" s="22"/>
      <c r="BN95" s="22"/>
      <c r="BO95" s="22"/>
      <c r="BP95" s="22"/>
      <c r="BQ95" s="22"/>
      <c r="BR95" s="22"/>
      <c r="BS95" s="22"/>
      <c r="BT95" s="22"/>
      <c r="BU95" s="22"/>
      <c r="BV95" s="22"/>
      <c r="BW95" s="22"/>
      <c r="BX95" s="22"/>
      <c r="BY95" s="22"/>
      <c r="BZ95" s="22"/>
      <c r="CA95" s="22"/>
      <c r="CB95" s="22"/>
      <c r="CC95" s="22"/>
      <c r="CD95" s="22"/>
      <c r="CE95" s="22"/>
      <c r="CF95" s="22"/>
      <c r="CG95" s="22"/>
      <c r="CH95" s="22"/>
      <c r="CI95" s="22"/>
      <c r="CJ95" s="22"/>
      <c r="CK95" s="22"/>
      <c r="CL95" s="22"/>
      <c r="CM95" s="22"/>
      <c r="CN95" s="22"/>
      <c r="CO95" s="22"/>
      <c r="CP95" s="22"/>
      <c r="CQ95" s="22"/>
      <c r="CR95" s="22"/>
      <c r="CS95" s="22"/>
      <c r="CT95" s="22"/>
      <c r="CU95" s="22"/>
      <c r="CV95" s="22"/>
      <c r="CW95" s="22"/>
      <c r="CX95" s="22"/>
      <c r="CY95" s="22"/>
      <c r="CZ95" s="22"/>
      <c r="DA95" s="22"/>
      <c r="DB95" s="22"/>
      <c r="DC95" s="22"/>
      <c r="DD95" s="22"/>
      <c r="DE95" s="22"/>
      <c r="DF95" s="22"/>
      <c r="DG95" s="22"/>
      <c r="DH95" s="22"/>
      <c r="DI95" s="22"/>
      <c r="DJ95" s="22"/>
      <c r="DK95" s="22"/>
      <c r="DL95" s="22"/>
      <c r="DM95" s="22"/>
      <c r="DN95" s="22"/>
      <c r="DO95" s="22"/>
      <c r="DP95" s="22"/>
      <c r="DQ95" s="22"/>
      <c r="DR95" s="22"/>
      <c r="DS95" s="22"/>
      <c r="DT95" s="22"/>
      <c r="DU95" s="22"/>
      <c r="DV95" s="22"/>
      <c r="DW95" s="22"/>
      <c r="DX95" s="22"/>
      <c r="DY95" s="22"/>
      <c r="DZ95" s="22"/>
      <c r="EA95" s="22"/>
      <c r="EB95" s="22"/>
      <c r="EC95" s="22"/>
      <c r="ED95" s="22"/>
      <c r="EE95" s="22"/>
      <c r="EF95" s="22"/>
      <c r="EG95" s="22"/>
      <c r="EH95" s="22"/>
      <c r="EI95" s="22"/>
      <c r="EJ95" s="22"/>
      <c r="EK95" s="22"/>
      <c r="EL95" s="22"/>
      <c r="EM95" s="22"/>
      <c r="EN95" s="22"/>
      <c r="EO95" s="22"/>
      <c r="EP95" s="22"/>
      <c r="EQ95" s="22"/>
      <c r="ER95" s="22"/>
      <c r="ES95" s="22"/>
      <c r="ET95" s="22"/>
      <c r="EU95" s="22"/>
      <c r="EV95" s="22"/>
      <c r="EW95" s="22"/>
      <c r="EX95" s="22"/>
      <c r="EY95" s="22"/>
      <c r="EZ95" s="22"/>
      <c r="FA95" s="22"/>
      <c r="FB95" s="22"/>
      <c r="FC95" s="22"/>
      <c r="FD95" s="22"/>
      <c r="FE95" s="22"/>
      <c r="FF95" s="22"/>
      <c r="FG95" s="22"/>
      <c r="FH95" s="22"/>
      <c r="FI95" s="22"/>
      <c r="FJ95" s="22"/>
      <c r="FK95" s="22"/>
      <c r="FL95" s="22"/>
      <c r="FM95" s="22"/>
      <c r="FN95" s="22"/>
      <c r="FO95" s="22"/>
      <c r="FP95" s="22"/>
      <c r="FQ95" s="22"/>
      <c r="FR95" s="22"/>
      <c r="FS95" s="22"/>
      <c r="FT95" s="22"/>
      <c r="FU95" s="22"/>
      <c r="FV95" s="22"/>
      <c r="FW95" s="22"/>
      <c r="FX95" s="22"/>
      <c r="FY95" s="22"/>
      <c r="FZ95" s="22"/>
      <c r="GA95" s="22"/>
      <c r="GB95" s="22"/>
      <c r="GC95" s="22"/>
      <c r="GD95" s="22"/>
      <c r="GE95" s="22"/>
      <c r="GF95" s="22"/>
      <c r="GG95" s="22"/>
      <c r="GH95" s="22"/>
      <c r="GI95" s="22"/>
      <c r="GJ95" s="22"/>
      <c r="GK95" s="22"/>
      <c r="GL95" s="22"/>
      <c r="GM95" s="22"/>
      <c r="GN95" s="22"/>
      <c r="GO95" s="22"/>
      <c r="GP95" s="22"/>
      <c r="GQ95" s="22"/>
      <c r="GR95" s="22"/>
      <c r="GS95" s="22"/>
      <c r="GT95" s="22"/>
      <c r="GU95" s="22"/>
      <c r="GV95" s="22"/>
      <c r="GW95" s="22"/>
      <c r="GX95" s="22"/>
      <c r="GY95" s="22"/>
      <c r="GZ95" s="22"/>
      <c r="HA95" s="22"/>
      <c r="HB95" s="22"/>
      <c r="HC95" s="22"/>
      <c r="HD95" s="22"/>
      <c r="HE95" s="22"/>
      <c r="HF95" s="22"/>
      <c r="HG95" s="22"/>
      <c r="HH95" s="22"/>
      <c r="HI95" s="22"/>
      <c r="HJ95" s="22"/>
      <c r="HK95" s="22"/>
      <c r="HL95" s="22"/>
      <c r="HM95" s="22"/>
      <c r="HN95" s="22"/>
      <c r="HO95" s="22"/>
      <c r="HP95" s="22"/>
      <c r="HQ95" s="22"/>
      <c r="HR95" s="22"/>
      <c r="HS95" s="22"/>
      <c r="HT95" s="22"/>
      <c r="HU95" s="22"/>
      <c r="HV95" s="22"/>
      <c r="HW95" s="22"/>
      <c r="HX95" s="22"/>
      <c r="HY95" s="22"/>
      <c r="HZ95" s="22"/>
      <c r="IA95" s="22"/>
      <c r="IB95" s="22"/>
      <c r="IC95" s="22"/>
      <c r="ID95" s="22"/>
      <c r="IE95" s="22"/>
      <c r="IF95" s="22"/>
      <c r="IG95" s="22"/>
      <c r="IH95" s="22"/>
      <c r="II95" s="22"/>
      <c r="IJ95" s="22"/>
      <c r="IK95" s="22"/>
      <c r="IL95" s="22"/>
      <c r="IM95" s="22"/>
      <c r="IN95" s="22"/>
      <c r="IO95" s="22"/>
      <c r="IP95" s="22"/>
      <c r="IQ95" s="22"/>
      <c r="IR95" s="22"/>
      <c r="IS95" s="22"/>
      <c r="IT95" s="22"/>
      <c r="IU95" s="22"/>
      <c r="IV95" s="22"/>
    </row>
    <row r="96" s="12" customFormat="1" spans="1:256">
      <c r="A96" s="22"/>
      <c r="B96" s="22"/>
      <c r="C96" s="22"/>
      <c r="D96" s="22"/>
      <c r="E96" s="22"/>
      <c r="F96" s="22"/>
      <c r="G96" s="22"/>
      <c r="H96" s="22"/>
      <c r="I96" s="22"/>
      <c r="J96" s="22"/>
      <c r="K96" s="22"/>
      <c r="L96" s="22"/>
      <c r="M96" s="22"/>
      <c r="N96" s="22"/>
      <c r="O96" s="22"/>
      <c r="P96" s="22"/>
      <c r="Q96" s="22"/>
      <c r="R96" s="22"/>
      <c r="S96" s="22"/>
      <c r="T96" s="22"/>
      <c r="U96" s="22"/>
      <c r="V96" s="22"/>
      <c r="W96" s="22"/>
      <c r="X96" s="22"/>
      <c r="Y96" s="22"/>
      <c r="Z96" s="22"/>
      <c r="AA96" s="22"/>
      <c r="AB96" s="22"/>
      <c r="AC96" s="22"/>
      <c r="AD96" s="22"/>
      <c r="AE96" s="22"/>
      <c r="AF96" s="22"/>
      <c r="AG96" s="22"/>
      <c r="AH96" s="22"/>
      <c r="AI96" s="22"/>
      <c r="AJ96" s="22"/>
      <c r="AK96" s="22"/>
      <c r="AL96" s="22"/>
      <c r="AM96" s="22"/>
      <c r="AN96" s="22"/>
      <c r="AO96" s="22"/>
      <c r="AP96" s="22"/>
      <c r="AQ96" s="22"/>
      <c r="AR96" s="22"/>
      <c r="AS96" s="22"/>
      <c r="AT96" s="22"/>
      <c r="AU96" s="22"/>
      <c r="AV96" s="22"/>
      <c r="AW96" s="22"/>
      <c r="AX96" s="22"/>
      <c r="AY96" s="22"/>
      <c r="AZ96" s="22"/>
      <c r="BA96" s="22"/>
      <c r="BB96" s="22"/>
      <c r="BC96" s="22"/>
      <c r="BD96" s="22"/>
      <c r="BE96" s="22"/>
      <c r="BF96" s="22"/>
      <c r="BG96" s="22"/>
      <c r="BH96" s="22"/>
      <c r="BI96" s="22"/>
      <c r="BJ96" s="22"/>
      <c r="BK96" s="22"/>
      <c r="BL96" s="22"/>
      <c r="BM96" s="22"/>
      <c r="BN96" s="22"/>
      <c r="BO96" s="22"/>
      <c r="BP96" s="22"/>
      <c r="BQ96" s="22"/>
      <c r="BR96" s="22"/>
      <c r="BS96" s="22"/>
      <c r="BT96" s="22"/>
      <c r="BU96" s="22"/>
      <c r="BV96" s="22"/>
      <c r="BW96" s="22"/>
      <c r="BX96" s="22"/>
      <c r="BY96" s="22"/>
      <c r="BZ96" s="22"/>
      <c r="CA96" s="22"/>
      <c r="CB96" s="22"/>
      <c r="CC96" s="22"/>
      <c r="CD96" s="22"/>
      <c r="CE96" s="22"/>
      <c r="CF96" s="22"/>
      <c r="CG96" s="22"/>
      <c r="CH96" s="22"/>
      <c r="CI96" s="22"/>
      <c r="CJ96" s="22"/>
      <c r="CK96" s="22"/>
      <c r="CL96" s="22"/>
      <c r="CM96" s="22"/>
      <c r="CN96" s="22"/>
      <c r="CO96" s="22"/>
      <c r="CP96" s="22"/>
      <c r="CQ96" s="22"/>
      <c r="CR96" s="22"/>
      <c r="CS96" s="22"/>
      <c r="CT96" s="22"/>
      <c r="CU96" s="22"/>
      <c r="CV96" s="22"/>
      <c r="CW96" s="22"/>
      <c r="CX96" s="22"/>
      <c r="CY96" s="22"/>
      <c r="CZ96" s="22"/>
      <c r="DA96" s="22"/>
      <c r="DB96" s="22"/>
      <c r="DC96" s="22"/>
      <c r="DD96" s="22"/>
      <c r="DE96" s="22"/>
      <c r="DF96" s="22"/>
      <c r="DG96" s="22"/>
      <c r="DH96" s="22"/>
      <c r="DI96" s="22"/>
      <c r="DJ96" s="22"/>
      <c r="DK96" s="22"/>
      <c r="DL96" s="22"/>
      <c r="DM96" s="22"/>
      <c r="DN96" s="22"/>
      <c r="DO96" s="22"/>
      <c r="DP96" s="22"/>
      <c r="DQ96" s="22"/>
      <c r="DR96" s="22"/>
      <c r="DS96" s="22"/>
      <c r="DT96" s="22"/>
      <c r="DU96" s="22"/>
      <c r="DV96" s="22"/>
      <c r="DW96" s="22"/>
      <c r="DX96" s="22"/>
      <c r="DY96" s="22"/>
      <c r="DZ96" s="22"/>
      <c r="EA96" s="22"/>
      <c r="EB96" s="22"/>
      <c r="EC96" s="22"/>
      <c r="ED96" s="22"/>
      <c r="EE96" s="22"/>
      <c r="EF96" s="22"/>
      <c r="EG96" s="22"/>
      <c r="EH96" s="22"/>
      <c r="EI96" s="22"/>
      <c r="EJ96" s="22"/>
      <c r="EK96" s="22"/>
      <c r="EL96" s="22"/>
      <c r="EM96" s="22"/>
      <c r="EN96" s="22"/>
      <c r="EO96" s="22"/>
      <c r="EP96" s="22"/>
      <c r="EQ96" s="22"/>
      <c r="ER96" s="22"/>
      <c r="ES96" s="22"/>
      <c r="ET96" s="22"/>
      <c r="EU96" s="22"/>
      <c r="EV96" s="22"/>
      <c r="EW96" s="22"/>
      <c r="EX96" s="22"/>
      <c r="EY96" s="22"/>
      <c r="EZ96" s="22"/>
      <c r="FA96" s="22"/>
      <c r="FB96" s="22"/>
      <c r="FC96" s="22"/>
      <c r="FD96" s="22"/>
      <c r="FE96" s="22"/>
      <c r="FF96" s="22"/>
      <c r="FG96" s="22"/>
      <c r="FH96" s="22"/>
      <c r="FI96" s="22"/>
      <c r="FJ96" s="22"/>
      <c r="FK96" s="22"/>
      <c r="FL96" s="22"/>
      <c r="FM96" s="22"/>
      <c r="FN96" s="22"/>
      <c r="FO96" s="22"/>
      <c r="FP96" s="22"/>
      <c r="FQ96" s="22"/>
      <c r="FR96" s="22"/>
      <c r="FS96" s="22"/>
      <c r="FT96" s="22"/>
      <c r="FU96" s="22"/>
      <c r="FV96" s="22"/>
      <c r="FW96" s="22"/>
      <c r="FX96" s="22"/>
      <c r="FY96" s="22"/>
      <c r="FZ96" s="22"/>
      <c r="GA96" s="22"/>
      <c r="GB96" s="22"/>
      <c r="GC96" s="22"/>
      <c r="GD96" s="22"/>
      <c r="GE96" s="22"/>
      <c r="GF96" s="22"/>
      <c r="GG96" s="22"/>
      <c r="GH96" s="22"/>
      <c r="GI96" s="22"/>
      <c r="GJ96" s="22"/>
      <c r="GK96" s="22"/>
      <c r="GL96" s="22"/>
      <c r="GM96" s="22"/>
      <c r="GN96" s="22"/>
      <c r="GO96" s="22"/>
      <c r="GP96" s="22"/>
      <c r="GQ96" s="22"/>
      <c r="GR96" s="22"/>
      <c r="GS96" s="22"/>
      <c r="GT96" s="22"/>
      <c r="GU96" s="22"/>
      <c r="GV96" s="22"/>
      <c r="GW96" s="22"/>
      <c r="GX96" s="22"/>
      <c r="GY96" s="22"/>
      <c r="GZ96" s="22"/>
      <c r="HA96" s="22"/>
      <c r="HB96" s="22"/>
      <c r="HC96" s="22"/>
      <c r="HD96" s="22"/>
      <c r="HE96" s="22"/>
      <c r="HF96" s="22"/>
      <c r="HG96" s="22"/>
      <c r="HH96" s="22"/>
      <c r="HI96" s="22"/>
      <c r="HJ96" s="22"/>
      <c r="HK96" s="22"/>
      <c r="HL96" s="22"/>
      <c r="HM96" s="22"/>
      <c r="HN96" s="22"/>
      <c r="HO96" s="22"/>
      <c r="HP96" s="22"/>
      <c r="HQ96" s="22"/>
      <c r="HR96" s="22"/>
      <c r="HS96" s="22"/>
      <c r="HT96" s="22"/>
      <c r="HU96" s="22"/>
      <c r="HV96" s="22"/>
      <c r="HW96" s="22"/>
      <c r="HX96" s="22"/>
      <c r="HY96" s="22"/>
      <c r="HZ96" s="22"/>
      <c r="IA96" s="22"/>
      <c r="IB96" s="22"/>
      <c r="IC96" s="22"/>
      <c r="ID96" s="22"/>
      <c r="IE96" s="22"/>
      <c r="IF96" s="22"/>
      <c r="IG96" s="22"/>
      <c r="IH96" s="22"/>
      <c r="II96" s="22"/>
      <c r="IJ96" s="22"/>
      <c r="IK96" s="22"/>
      <c r="IL96" s="22"/>
      <c r="IM96" s="22"/>
      <c r="IN96" s="22"/>
      <c r="IO96" s="22"/>
      <c r="IP96" s="22"/>
      <c r="IQ96" s="22"/>
      <c r="IR96" s="22"/>
      <c r="IS96" s="22"/>
      <c r="IT96" s="22"/>
      <c r="IU96" s="22"/>
      <c r="IV96" s="22"/>
    </row>
    <row r="97" s="12" customFormat="1" spans="1:256">
      <c r="A97" s="22"/>
      <c r="B97" s="22"/>
      <c r="C97" s="22"/>
      <c r="D97" s="22"/>
      <c r="E97" s="22"/>
      <c r="F97" s="22"/>
      <c r="G97" s="22"/>
      <c r="H97" s="22"/>
      <c r="I97" s="22"/>
      <c r="J97" s="22"/>
      <c r="K97" s="22"/>
      <c r="L97" s="22"/>
      <c r="M97" s="22"/>
      <c r="N97" s="22"/>
      <c r="O97" s="22"/>
      <c r="P97" s="22"/>
      <c r="Q97" s="22"/>
      <c r="R97" s="22"/>
      <c r="S97" s="22"/>
      <c r="T97" s="22"/>
      <c r="U97" s="22"/>
      <c r="V97" s="22"/>
      <c r="W97" s="22"/>
      <c r="X97" s="22"/>
      <c r="Y97" s="22"/>
      <c r="Z97" s="22"/>
      <c r="AA97" s="22"/>
      <c r="AB97" s="22"/>
      <c r="AC97" s="22"/>
      <c r="AD97" s="22"/>
      <c r="AE97" s="22"/>
      <c r="AF97" s="22"/>
      <c r="AG97" s="22"/>
      <c r="AH97" s="22"/>
      <c r="AI97" s="22"/>
      <c r="AJ97" s="22"/>
      <c r="AK97" s="22"/>
      <c r="AL97" s="22"/>
      <c r="AM97" s="22"/>
      <c r="AN97" s="22"/>
      <c r="AO97" s="22"/>
      <c r="AP97" s="22"/>
      <c r="AQ97" s="22"/>
      <c r="AR97" s="22"/>
      <c r="AS97" s="22"/>
      <c r="AT97" s="22"/>
      <c r="AU97" s="22"/>
      <c r="AV97" s="22"/>
      <c r="AW97" s="22"/>
      <c r="AX97" s="22"/>
      <c r="AY97" s="22"/>
      <c r="AZ97" s="22"/>
      <c r="BA97" s="22"/>
      <c r="BB97" s="22"/>
      <c r="BC97" s="22"/>
      <c r="BD97" s="22"/>
      <c r="BE97" s="22"/>
      <c r="BF97" s="22"/>
      <c r="BG97" s="22"/>
      <c r="BH97" s="22"/>
      <c r="BI97" s="22"/>
      <c r="BJ97" s="22"/>
      <c r="BK97" s="22"/>
      <c r="BL97" s="22"/>
      <c r="BM97" s="22"/>
      <c r="BN97" s="22"/>
      <c r="BO97" s="22"/>
      <c r="BP97" s="22"/>
      <c r="BQ97" s="22"/>
      <c r="BR97" s="22"/>
      <c r="BS97" s="22"/>
      <c r="BT97" s="22"/>
      <c r="BU97" s="22"/>
      <c r="BV97" s="22"/>
      <c r="BW97" s="22"/>
      <c r="BX97" s="22"/>
      <c r="BY97" s="22"/>
      <c r="BZ97" s="22"/>
      <c r="CA97" s="22"/>
      <c r="CB97" s="22"/>
      <c r="CC97" s="22"/>
      <c r="CD97" s="22"/>
      <c r="CE97" s="22"/>
      <c r="CF97" s="22"/>
      <c r="CG97" s="22"/>
      <c r="CH97" s="22"/>
      <c r="CI97" s="22"/>
      <c r="CJ97" s="22"/>
      <c r="CK97" s="22"/>
      <c r="CL97" s="22"/>
      <c r="CM97" s="22"/>
      <c r="CN97" s="22"/>
      <c r="CO97" s="22"/>
      <c r="CP97" s="22"/>
      <c r="CQ97" s="22"/>
      <c r="CR97" s="22"/>
      <c r="CS97" s="22"/>
      <c r="CT97" s="22"/>
      <c r="CU97" s="22"/>
      <c r="CV97" s="22"/>
      <c r="CW97" s="22"/>
      <c r="CX97" s="22"/>
      <c r="CY97" s="22"/>
      <c r="CZ97" s="22"/>
      <c r="DA97" s="22"/>
      <c r="DB97" s="22"/>
      <c r="DC97" s="22"/>
      <c r="DD97" s="22"/>
      <c r="DE97" s="22"/>
      <c r="DF97" s="22"/>
      <c r="DG97" s="22"/>
      <c r="DH97" s="22"/>
      <c r="DI97" s="22"/>
      <c r="DJ97" s="22"/>
      <c r="DK97" s="22"/>
      <c r="DL97" s="22"/>
      <c r="DM97" s="22"/>
      <c r="DN97" s="22"/>
      <c r="DO97" s="22"/>
      <c r="DP97" s="22"/>
      <c r="DQ97" s="22"/>
      <c r="DR97" s="22"/>
      <c r="DS97" s="22"/>
      <c r="DT97" s="22"/>
      <c r="DU97" s="22"/>
      <c r="DV97" s="22"/>
      <c r="DW97" s="22"/>
      <c r="DX97" s="22"/>
      <c r="DY97" s="22"/>
      <c r="DZ97" s="22"/>
      <c r="EA97" s="22"/>
      <c r="EB97" s="22"/>
      <c r="EC97" s="22"/>
      <c r="ED97" s="22"/>
      <c r="EE97" s="22"/>
      <c r="EF97" s="22"/>
      <c r="EG97" s="22"/>
      <c r="EH97" s="22"/>
      <c r="EI97" s="22"/>
      <c r="EJ97" s="22"/>
      <c r="EK97" s="22"/>
      <c r="EL97" s="22"/>
      <c r="EM97" s="22"/>
      <c r="EN97" s="22"/>
      <c r="EO97" s="22"/>
      <c r="EP97" s="22"/>
      <c r="EQ97" s="22"/>
      <c r="ER97" s="22"/>
      <c r="ES97" s="22"/>
      <c r="ET97" s="22"/>
      <c r="EU97" s="22"/>
      <c r="EV97" s="22"/>
      <c r="EW97" s="22"/>
      <c r="EX97" s="22"/>
      <c r="EY97" s="22"/>
      <c r="EZ97" s="22"/>
      <c r="FA97" s="22"/>
      <c r="FB97" s="22"/>
      <c r="FC97" s="22"/>
      <c r="FD97" s="22"/>
      <c r="FE97" s="22"/>
      <c r="FF97" s="22"/>
      <c r="FG97" s="22"/>
      <c r="FH97" s="22"/>
      <c r="FI97" s="22"/>
      <c r="FJ97" s="22"/>
      <c r="FK97" s="22"/>
      <c r="FL97" s="22"/>
      <c r="FM97" s="22"/>
      <c r="FN97" s="22"/>
      <c r="FO97" s="22"/>
      <c r="FP97" s="22"/>
      <c r="FQ97" s="22"/>
      <c r="FR97" s="22"/>
      <c r="FS97" s="22"/>
      <c r="FT97" s="22"/>
      <c r="FU97" s="22"/>
      <c r="FV97" s="22"/>
      <c r="FW97" s="22"/>
      <c r="FX97" s="22"/>
      <c r="FY97" s="22"/>
      <c r="FZ97" s="22"/>
      <c r="GA97" s="22"/>
      <c r="GB97" s="22"/>
      <c r="GC97" s="22"/>
      <c r="GD97" s="22"/>
      <c r="GE97" s="22"/>
      <c r="GF97" s="22"/>
      <c r="GG97" s="22"/>
      <c r="GH97" s="22"/>
      <c r="GI97" s="22"/>
      <c r="GJ97" s="22"/>
      <c r="GK97" s="22"/>
      <c r="GL97" s="22"/>
      <c r="GM97" s="22"/>
      <c r="GN97" s="22"/>
      <c r="GO97" s="22"/>
      <c r="GP97" s="22"/>
      <c r="GQ97" s="22"/>
      <c r="GR97" s="22"/>
      <c r="GS97" s="22"/>
      <c r="GT97" s="22"/>
      <c r="GU97" s="22"/>
      <c r="GV97" s="22"/>
      <c r="GW97" s="22"/>
      <c r="GX97" s="22"/>
      <c r="GY97" s="22"/>
      <c r="GZ97" s="22"/>
      <c r="HA97" s="22"/>
      <c r="HB97" s="22"/>
      <c r="HC97" s="22"/>
      <c r="HD97" s="22"/>
      <c r="HE97" s="22"/>
      <c r="HF97" s="22"/>
      <c r="HG97" s="22"/>
      <c r="HH97" s="22"/>
      <c r="HI97" s="22"/>
      <c r="HJ97" s="22"/>
      <c r="HK97" s="22"/>
      <c r="HL97" s="22"/>
      <c r="HM97" s="22"/>
      <c r="HN97" s="22"/>
      <c r="HO97" s="22"/>
      <c r="HP97" s="22"/>
      <c r="HQ97" s="22"/>
      <c r="HR97" s="22"/>
      <c r="HS97" s="22"/>
      <c r="HT97" s="22"/>
      <c r="HU97" s="22"/>
      <c r="HV97" s="22"/>
      <c r="HW97" s="22"/>
      <c r="HX97" s="22"/>
      <c r="HY97" s="22"/>
      <c r="HZ97" s="22"/>
      <c r="IA97" s="22"/>
      <c r="IB97" s="22"/>
      <c r="IC97" s="22"/>
      <c r="ID97" s="22"/>
      <c r="IE97" s="22"/>
      <c r="IF97" s="22"/>
      <c r="IG97" s="22"/>
      <c r="IH97" s="22"/>
      <c r="II97" s="22"/>
      <c r="IJ97" s="22"/>
      <c r="IK97" s="22"/>
      <c r="IL97" s="22"/>
      <c r="IM97" s="22"/>
      <c r="IN97" s="22"/>
      <c r="IO97" s="22"/>
      <c r="IP97" s="22"/>
      <c r="IQ97" s="22"/>
      <c r="IR97" s="22"/>
      <c r="IS97" s="22"/>
      <c r="IT97" s="22"/>
      <c r="IU97" s="22"/>
      <c r="IV97" s="22"/>
    </row>
    <row r="98" s="12" customFormat="1" spans="1:256">
      <c r="A98" s="22"/>
      <c r="B98" s="22"/>
      <c r="C98" s="22"/>
      <c r="D98" s="22"/>
      <c r="E98" s="22"/>
      <c r="F98" s="22"/>
      <c r="G98" s="22"/>
      <c r="H98" s="22"/>
      <c r="I98" s="22"/>
      <c r="J98" s="22"/>
      <c r="K98" s="22"/>
      <c r="L98" s="22"/>
      <c r="M98" s="22"/>
      <c r="N98" s="22"/>
      <c r="O98" s="22"/>
      <c r="P98" s="22"/>
      <c r="Q98" s="22"/>
      <c r="R98" s="22"/>
      <c r="S98" s="22"/>
      <c r="T98" s="22"/>
      <c r="U98" s="22"/>
      <c r="V98" s="22"/>
      <c r="W98" s="22"/>
      <c r="X98" s="22"/>
      <c r="Y98" s="22"/>
      <c r="Z98" s="22"/>
      <c r="AA98" s="22"/>
      <c r="AB98" s="22"/>
      <c r="AC98" s="22"/>
      <c r="AD98" s="22"/>
      <c r="AE98" s="22"/>
      <c r="AF98" s="22"/>
      <c r="AG98" s="22"/>
      <c r="AH98" s="22"/>
      <c r="AI98" s="22"/>
      <c r="AJ98" s="22"/>
      <c r="AK98" s="22"/>
      <c r="AL98" s="22"/>
      <c r="AM98" s="22"/>
      <c r="AN98" s="22"/>
      <c r="AO98" s="22"/>
      <c r="AP98" s="22"/>
      <c r="AQ98" s="22"/>
      <c r="AR98" s="22"/>
      <c r="AS98" s="22"/>
      <c r="AT98" s="22"/>
      <c r="AU98" s="22"/>
      <c r="AV98" s="22"/>
      <c r="AW98" s="22"/>
      <c r="AX98" s="22"/>
      <c r="AY98" s="22"/>
      <c r="AZ98" s="22"/>
      <c r="BA98" s="22"/>
      <c r="BB98" s="22"/>
      <c r="BC98" s="22"/>
      <c r="BD98" s="22"/>
      <c r="BE98" s="22"/>
      <c r="BF98" s="22"/>
      <c r="BG98" s="22"/>
      <c r="BH98" s="22"/>
      <c r="BI98" s="22"/>
      <c r="BJ98" s="22"/>
      <c r="BK98" s="22"/>
      <c r="BL98" s="22"/>
      <c r="BM98" s="22"/>
      <c r="BN98" s="22"/>
      <c r="BO98" s="22"/>
      <c r="BP98" s="22"/>
      <c r="BQ98" s="22"/>
      <c r="BR98" s="22"/>
      <c r="BS98" s="22"/>
      <c r="BT98" s="22"/>
      <c r="BU98" s="22"/>
      <c r="BV98" s="22"/>
      <c r="BW98" s="22"/>
      <c r="BX98" s="22"/>
      <c r="BY98" s="22"/>
      <c r="BZ98" s="22"/>
      <c r="CA98" s="22"/>
      <c r="CB98" s="22"/>
      <c r="CC98" s="22"/>
      <c r="CD98" s="22"/>
      <c r="CE98" s="22"/>
      <c r="CF98" s="22"/>
      <c r="CG98" s="22"/>
      <c r="CH98" s="22"/>
      <c r="CI98" s="22"/>
      <c r="CJ98" s="22"/>
      <c r="CK98" s="22"/>
      <c r="CL98" s="22"/>
      <c r="CM98" s="22"/>
      <c r="CN98" s="22"/>
      <c r="CO98" s="22"/>
      <c r="CP98" s="22"/>
      <c r="CQ98" s="22"/>
      <c r="CR98" s="22"/>
      <c r="CS98" s="22"/>
      <c r="CT98" s="22"/>
      <c r="CU98" s="22"/>
      <c r="CV98" s="22"/>
      <c r="CW98" s="22"/>
      <c r="CX98" s="22"/>
      <c r="CY98" s="22"/>
      <c r="CZ98" s="22"/>
      <c r="DA98" s="22"/>
      <c r="DB98" s="22"/>
      <c r="DC98" s="22"/>
      <c r="DD98" s="22"/>
      <c r="DE98" s="22"/>
      <c r="DF98" s="22"/>
      <c r="DG98" s="22"/>
      <c r="DH98" s="22"/>
      <c r="DI98" s="22"/>
      <c r="DJ98" s="22"/>
      <c r="DK98" s="22"/>
      <c r="DL98" s="22"/>
      <c r="DM98" s="22"/>
      <c r="DN98" s="22"/>
      <c r="DO98" s="22"/>
      <c r="DP98" s="22"/>
      <c r="DQ98" s="22"/>
      <c r="DR98" s="22"/>
      <c r="DS98" s="22"/>
      <c r="DT98" s="22"/>
      <c r="DU98" s="22"/>
      <c r="DV98" s="22"/>
      <c r="DW98" s="22"/>
      <c r="DX98" s="22"/>
      <c r="DY98" s="22"/>
      <c r="DZ98" s="22"/>
      <c r="EA98" s="22"/>
      <c r="EB98" s="22"/>
      <c r="EC98" s="22"/>
      <c r="ED98" s="22"/>
      <c r="EE98" s="22"/>
      <c r="EF98" s="22"/>
      <c r="EG98" s="22"/>
      <c r="EH98" s="22"/>
      <c r="EI98" s="22"/>
      <c r="EJ98" s="22"/>
      <c r="EK98" s="22"/>
      <c r="EL98" s="22"/>
      <c r="EM98" s="22"/>
      <c r="EN98" s="22"/>
      <c r="EO98" s="22"/>
      <c r="EP98" s="22"/>
      <c r="EQ98" s="22"/>
      <c r="ER98" s="22"/>
      <c r="ES98" s="22"/>
      <c r="ET98" s="22"/>
      <c r="EU98" s="22"/>
      <c r="EV98" s="22"/>
      <c r="EW98" s="22"/>
      <c r="EX98" s="22"/>
      <c r="EY98" s="22"/>
      <c r="EZ98" s="22"/>
      <c r="FA98" s="22"/>
      <c r="FB98" s="22"/>
      <c r="FC98" s="22"/>
      <c r="FD98" s="22"/>
      <c r="FE98" s="22"/>
      <c r="FF98" s="22"/>
      <c r="FG98" s="22"/>
      <c r="FH98" s="22"/>
      <c r="FI98" s="22"/>
      <c r="FJ98" s="22"/>
      <c r="FK98" s="22"/>
      <c r="FL98" s="22"/>
      <c r="FM98" s="22"/>
      <c r="FN98" s="22"/>
      <c r="FO98" s="22"/>
      <c r="FP98" s="22"/>
      <c r="FQ98" s="22"/>
      <c r="FR98" s="22"/>
      <c r="FS98" s="22"/>
      <c r="FT98" s="22"/>
      <c r="FU98" s="22"/>
      <c r="FV98" s="22"/>
      <c r="FW98" s="22"/>
      <c r="FX98" s="22"/>
      <c r="FY98" s="22"/>
      <c r="FZ98" s="22"/>
      <c r="GA98" s="22"/>
      <c r="GB98" s="22"/>
      <c r="GC98" s="22"/>
      <c r="GD98" s="22"/>
      <c r="GE98" s="22"/>
      <c r="GF98" s="22"/>
      <c r="GG98" s="22"/>
      <c r="GH98" s="22"/>
      <c r="GI98" s="22"/>
      <c r="GJ98" s="22"/>
      <c r="GK98" s="22"/>
      <c r="GL98" s="22"/>
      <c r="GM98" s="22"/>
      <c r="GN98" s="22"/>
      <c r="GO98" s="22"/>
      <c r="GP98" s="22"/>
      <c r="GQ98" s="22"/>
      <c r="GR98" s="22"/>
      <c r="GS98" s="22"/>
      <c r="GT98" s="22"/>
      <c r="GU98" s="22"/>
      <c r="GV98" s="22"/>
      <c r="GW98" s="22"/>
      <c r="GX98" s="22"/>
      <c r="GY98" s="22"/>
      <c r="GZ98" s="22"/>
      <c r="HA98" s="22"/>
      <c r="HB98" s="22"/>
      <c r="HC98" s="22"/>
      <c r="HD98" s="22"/>
      <c r="HE98" s="22"/>
      <c r="HF98" s="22"/>
      <c r="HG98" s="22"/>
      <c r="HH98" s="22"/>
      <c r="HI98" s="22"/>
      <c r="HJ98" s="22"/>
      <c r="HK98" s="22"/>
      <c r="HL98" s="22"/>
      <c r="HM98" s="22"/>
      <c r="HN98" s="22"/>
      <c r="HO98" s="22"/>
      <c r="HP98" s="22"/>
      <c r="HQ98" s="22"/>
      <c r="HR98" s="22"/>
      <c r="HS98" s="22"/>
      <c r="HT98" s="22"/>
      <c r="HU98" s="22"/>
      <c r="HV98" s="22"/>
      <c r="HW98" s="22"/>
      <c r="HX98" s="22"/>
      <c r="HY98" s="22"/>
      <c r="HZ98" s="22"/>
      <c r="IA98" s="22"/>
      <c r="IB98" s="22"/>
      <c r="IC98" s="22"/>
      <c r="ID98" s="22"/>
      <c r="IE98" s="22"/>
      <c r="IF98" s="22"/>
      <c r="IG98" s="22"/>
      <c r="IH98" s="22"/>
      <c r="II98" s="22"/>
      <c r="IJ98" s="22"/>
      <c r="IK98" s="22"/>
      <c r="IL98" s="22"/>
      <c r="IM98" s="22"/>
      <c r="IN98" s="22"/>
      <c r="IO98" s="22"/>
      <c r="IP98" s="22"/>
      <c r="IQ98" s="22"/>
      <c r="IR98" s="22"/>
      <c r="IS98" s="22"/>
      <c r="IT98" s="22"/>
      <c r="IU98" s="22"/>
      <c r="IV98" s="22"/>
    </row>
    <row r="99" s="12" customFormat="1" spans="1:256">
      <c r="A99" s="22"/>
      <c r="B99" s="22"/>
      <c r="C99" s="22"/>
      <c r="D99" s="22"/>
      <c r="E99" s="22"/>
      <c r="F99" s="22"/>
      <c r="G99" s="22"/>
      <c r="H99" s="22"/>
      <c r="I99" s="22"/>
      <c r="J99" s="22"/>
      <c r="K99" s="22"/>
      <c r="L99" s="22"/>
      <c r="M99" s="22"/>
      <c r="N99" s="22"/>
      <c r="O99" s="22"/>
      <c r="P99" s="22"/>
      <c r="Q99" s="22"/>
      <c r="R99" s="22"/>
      <c r="S99" s="22"/>
      <c r="T99" s="22"/>
      <c r="U99" s="22"/>
      <c r="V99" s="22"/>
      <c r="W99" s="22"/>
      <c r="X99" s="22"/>
      <c r="Y99" s="22"/>
      <c r="Z99" s="22"/>
      <c r="AA99" s="22"/>
      <c r="AB99" s="22"/>
      <c r="AC99" s="22"/>
      <c r="AD99" s="22"/>
      <c r="AE99" s="22"/>
      <c r="AF99" s="22"/>
      <c r="AG99" s="22"/>
      <c r="AH99" s="22"/>
      <c r="AI99" s="22"/>
      <c r="AJ99" s="22"/>
      <c r="AK99" s="22"/>
      <c r="AL99" s="22"/>
      <c r="AM99" s="22"/>
      <c r="AN99" s="22"/>
      <c r="AO99" s="22"/>
      <c r="AP99" s="22"/>
      <c r="AQ99" s="22"/>
      <c r="AR99" s="22"/>
      <c r="AS99" s="22"/>
      <c r="AT99" s="22"/>
      <c r="AU99" s="22"/>
      <c r="AV99" s="22"/>
      <c r="AW99" s="22"/>
      <c r="AX99" s="22"/>
      <c r="AY99" s="22"/>
      <c r="AZ99" s="22"/>
      <c r="BA99" s="22"/>
      <c r="BB99" s="22"/>
      <c r="BC99" s="22"/>
      <c r="BD99" s="22"/>
      <c r="BE99" s="22"/>
      <c r="BF99" s="22"/>
      <c r="BG99" s="22"/>
      <c r="BH99" s="22"/>
      <c r="BI99" s="22"/>
      <c r="BJ99" s="22"/>
      <c r="BK99" s="22"/>
      <c r="BL99" s="22"/>
      <c r="BM99" s="22"/>
      <c r="BN99" s="22"/>
      <c r="BO99" s="22"/>
      <c r="BP99" s="22"/>
      <c r="BQ99" s="22"/>
      <c r="BR99" s="22"/>
      <c r="BS99" s="22"/>
      <c r="BT99" s="22"/>
      <c r="BU99" s="22"/>
      <c r="BV99" s="22"/>
      <c r="BW99" s="22"/>
      <c r="BX99" s="22"/>
      <c r="BY99" s="22"/>
      <c r="BZ99" s="22"/>
      <c r="CA99" s="22"/>
      <c r="CB99" s="22"/>
      <c r="CC99" s="22"/>
      <c r="CD99" s="22"/>
      <c r="CE99" s="22"/>
      <c r="CF99" s="22"/>
      <c r="CG99" s="22"/>
      <c r="CH99" s="22"/>
      <c r="CI99" s="22"/>
      <c r="CJ99" s="22"/>
      <c r="CK99" s="22"/>
      <c r="CL99" s="22"/>
      <c r="CM99" s="22"/>
      <c r="CN99" s="22"/>
      <c r="CO99" s="22"/>
      <c r="CP99" s="22"/>
      <c r="CQ99" s="22"/>
      <c r="CR99" s="22"/>
      <c r="CS99" s="22"/>
      <c r="CT99" s="22"/>
      <c r="CU99" s="22"/>
      <c r="CV99" s="22"/>
      <c r="CW99" s="22"/>
      <c r="CX99" s="22"/>
      <c r="CY99" s="22"/>
      <c r="CZ99" s="22"/>
      <c r="DA99" s="22"/>
      <c r="DB99" s="22"/>
      <c r="DC99" s="22"/>
      <c r="DD99" s="22"/>
      <c r="DE99" s="22"/>
      <c r="DF99" s="22"/>
      <c r="DG99" s="22"/>
      <c r="DH99" s="22"/>
      <c r="DI99" s="22"/>
      <c r="DJ99" s="22"/>
      <c r="DK99" s="22"/>
      <c r="DL99" s="22"/>
      <c r="DM99" s="22"/>
      <c r="DN99" s="22"/>
      <c r="DO99" s="22"/>
      <c r="DP99" s="22"/>
      <c r="DQ99" s="22"/>
      <c r="DR99" s="22"/>
      <c r="DS99" s="22"/>
      <c r="DT99" s="22"/>
      <c r="DU99" s="22"/>
      <c r="DV99" s="22"/>
      <c r="DW99" s="22"/>
      <c r="DX99" s="22"/>
      <c r="DY99" s="22"/>
      <c r="DZ99" s="22"/>
      <c r="EA99" s="22"/>
      <c r="EB99" s="22"/>
      <c r="EC99" s="22"/>
      <c r="ED99" s="22"/>
      <c r="EE99" s="22"/>
      <c r="EF99" s="22"/>
      <c r="EG99" s="22"/>
      <c r="EH99" s="22"/>
      <c r="EI99" s="22"/>
      <c r="EJ99" s="22"/>
      <c r="EK99" s="22"/>
      <c r="EL99" s="22"/>
      <c r="EM99" s="22"/>
      <c r="EN99" s="22"/>
      <c r="EO99" s="22"/>
      <c r="EP99" s="22"/>
      <c r="EQ99" s="22"/>
      <c r="ER99" s="22"/>
      <c r="ES99" s="22"/>
      <c r="ET99" s="22"/>
      <c r="EU99" s="22"/>
      <c r="EV99" s="22"/>
      <c r="EW99" s="22"/>
      <c r="EX99" s="22"/>
      <c r="EY99" s="22"/>
      <c r="EZ99" s="22"/>
      <c r="FA99" s="22"/>
      <c r="FB99" s="22"/>
      <c r="FC99" s="22"/>
      <c r="FD99" s="22"/>
      <c r="FE99" s="22"/>
      <c r="FF99" s="22"/>
      <c r="FG99" s="22"/>
      <c r="FH99" s="22"/>
      <c r="FI99" s="22"/>
      <c r="FJ99" s="22"/>
      <c r="FK99" s="22"/>
      <c r="FL99" s="22"/>
      <c r="FM99" s="22"/>
      <c r="FN99" s="22"/>
      <c r="FO99" s="22"/>
      <c r="FP99" s="22"/>
      <c r="FQ99" s="22"/>
      <c r="FR99" s="22"/>
      <c r="FS99" s="22"/>
      <c r="FT99" s="22"/>
      <c r="FU99" s="22"/>
      <c r="FV99" s="22"/>
      <c r="FW99" s="22"/>
      <c r="FX99" s="22"/>
      <c r="FY99" s="22"/>
      <c r="FZ99" s="22"/>
      <c r="GA99" s="22"/>
      <c r="GB99" s="22"/>
      <c r="GC99" s="22"/>
      <c r="GD99" s="22"/>
      <c r="GE99" s="22"/>
      <c r="GF99" s="22"/>
      <c r="GG99" s="22"/>
      <c r="GH99" s="22"/>
      <c r="GI99" s="22"/>
      <c r="GJ99" s="22"/>
      <c r="GK99" s="22"/>
      <c r="GL99" s="22"/>
      <c r="GM99" s="22"/>
      <c r="GN99" s="22"/>
      <c r="GO99" s="22"/>
      <c r="GP99" s="22"/>
      <c r="GQ99" s="22"/>
      <c r="GR99" s="22"/>
      <c r="GS99" s="22"/>
      <c r="GT99" s="22"/>
      <c r="GU99" s="22"/>
      <c r="GV99" s="22"/>
      <c r="GW99" s="22"/>
      <c r="GX99" s="22"/>
      <c r="GY99" s="22"/>
      <c r="GZ99" s="22"/>
      <c r="HA99" s="22"/>
      <c r="HB99" s="22"/>
      <c r="HC99" s="22"/>
      <c r="HD99" s="22"/>
      <c r="HE99" s="22"/>
      <c r="HF99" s="22"/>
      <c r="HG99" s="22"/>
      <c r="HH99" s="22"/>
      <c r="HI99" s="22"/>
      <c r="HJ99" s="22"/>
      <c r="HK99" s="22"/>
      <c r="HL99" s="22"/>
      <c r="HM99" s="22"/>
      <c r="HN99" s="22"/>
      <c r="HO99" s="22"/>
      <c r="HP99" s="22"/>
      <c r="HQ99" s="22"/>
      <c r="HR99" s="22"/>
      <c r="HS99" s="22"/>
      <c r="HT99" s="22"/>
      <c r="HU99" s="22"/>
      <c r="HV99" s="22"/>
      <c r="HW99" s="22"/>
      <c r="HX99" s="22"/>
      <c r="HY99" s="22"/>
      <c r="HZ99" s="22"/>
      <c r="IA99" s="22"/>
      <c r="IB99" s="22"/>
      <c r="IC99" s="22"/>
      <c r="ID99" s="22"/>
      <c r="IE99" s="22"/>
      <c r="IF99" s="22"/>
      <c r="IG99" s="22"/>
      <c r="IH99" s="22"/>
      <c r="II99" s="22"/>
      <c r="IJ99" s="22"/>
      <c r="IK99" s="22"/>
      <c r="IL99" s="22"/>
      <c r="IM99" s="22"/>
      <c r="IN99" s="22"/>
      <c r="IO99" s="22"/>
      <c r="IP99" s="22"/>
      <c r="IQ99" s="22"/>
      <c r="IR99" s="22"/>
      <c r="IS99" s="22"/>
      <c r="IT99" s="22"/>
      <c r="IU99" s="22"/>
      <c r="IV99" s="22"/>
    </row>
    <row r="100" s="12" customFormat="1" spans="1:256">
      <c r="A100" s="22"/>
      <c r="B100" s="22"/>
      <c r="C100" s="22"/>
      <c r="D100" s="22"/>
      <c r="E100" s="22"/>
      <c r="F100" s="22"/>
      <c r="G100" s="22"/>
      <c r="H100" s="22"/>
      <c r="I100" s="22"/>
      <c r="J100" s="22"/>
      <c r="K100" s="22"/>
      <c r="L100" s="22"/>
      <c r="M100" s="22"/>
      <c r="N100" s="22"/>
      <c r="O100" s="22"/>
      <c r="P100" s="22"/>
      <c r="Q100" s="22"/>
      <c r="R100" s="22"/>
      <c r="S100" s="22"/>
      <c r="T100" s="22"/>
      <c r="U100" s="22"/>
      <c r="V100" s="22"/>
      <c r="W100" s="22"/>
      <c r="X100" s="22"/>
      <c r="Y100" s="22"/>
      <c r="Z100" s="22"/>
      <c r="AA100" s="22"/>
      <c r="AB100" s="22"/>
      <c r="AC100" s="22"/>
      <c r="AD100" s="22"/>
      <c r="AE100" s="22"/>
      <c r="AF100" s="22"/>
      <c r="AG100" s="22"/>
      <c r="AH100" s="22"/>
      <c r="AI100" s="22"/>
      <c r="AJ100" s="22"/>
      <c r="AK100" s="22"/>
      <c r="AL100" s="22"/>
      <c r="AM100" s="22"/>
      <c r="AN100" s="22"/>
      <c r="AO100" s="22"/>
      <c r="AP100" s="22"/>
      <c r="AQ100" s="22"/>
      <c r="AR100" s="22"/>
      <c r="AS100" s="22"/>
      <c r="AT100" s="22"/>
      <c r="AU100" s="22"/>
      <c r="AV100" s="22"/>
      <c r="AW100" s="22"/>
      <c r="AX100" s="22"/>
      <c r="AY100" s="22"/>
      <c r="AZ100" s="22"/>
      <c r="BA100" s="22"/>
      <c r="BB100" s="22"/>
      <c r="BC100" s="22"/>
      <c r="BD100" s="22"/>
      <c r="BE100" s="22"/>
      <c r="BF100" s="22"/>
      <c r="BG100" s="22"/>
      <c r="BH100" s="22"/>
      <c r="BI100" s="22"/>
      <c r="BJ100" s="22"/>
      <c r="BK100" s="22"/>
      <c r="BL100" s="22"/>
      <c r="BM100" s="22"/>
      <c r="BN100" s="22"/>
      <c r="BO100" s="22"/>
      <c r="BP100" s="22"/>
      <c r="BQ100" s="22"/>
      <c r="BR100" s="22"/>
      <c r="BS100" s="22"/>
      <c r="BT100" s="22"/>
      <c r="BU100" s="22"/>
      <c r="BV100" s="22"/>
      <c r="BW100" s="22"/>
      <c r="BX100" s="22"/>
      <c r="BY100" s="22"/>
      <c r="BZ100" s="22"/>
      <c r="CA100" s="22"/>
      <c r="CB100" s="22"/>
      <c r="CC100" s="22"/>
      <c r="CD100" s="22"/>
      <c r="CE100" s="22"/>
      <c r="CF100" s="22"/>
      <c r="CG100" s="22"/>
      <c r="CH100" s="22"/>
      <c r="CI100" s="22"/>
      <c r="CJ100" s="22"/>
      <c r="CK100" s="22"/>
      <c r="CL100" s="22"/>
      <c r="CM100" s="22"/>
      <c r="CN100" s="22"/>
      <c r="CO100" s="22"/>
      <c r="CP100" s="22"/>
      <c r="CQ100" s="22"/>
      <c r="CR100" s="22"/>
      <c r="CS100" s="22"/>
      <c r="CT100" s="22"/>
      <c r="CU100" s="22"/>
      <c r="CV100" s="22"/>
      <c r="CW100" s="22"/>
      <c r="CX100" s="22"/>
      <c r="CY100" s="22"/>
      <c r="CZ100" s="22"/>
      <c r="DA100" s="22"/>
      <c r="DB100" s="22"/>
      <c r="DC100" s="22"/>
      <c r="DD100" s="22"/>
      <c r="DE100" s="22"/>
      <c r="DF100" s="22"/>
      <c r="DG100" s="22"/>
      <c r="DH100" s="22"/>
      <c r="DI100" s="22"/>
      <c r="DJ100" s="22"/>
      <c r="DK100" s="22"/>
      <c r="DL100" s="22"/>
      <c r="DM100" s="22"/>
      <c r="DN100" s="22"/>
      <c r="DO100" s="22"/>
      <c r="DP100" s="22"/>
      <c r="DQ100" s="22"/>
      <c r="DR100" s="22"/>
      <c r="DS100" s="22"/>
      <c r="DT100" s="22"/>
      <c r="DU100" s="22"/>
      <c r="DV100" s="22"/>
      <c r="DW100" s="22"/>
      <c r="DX100" s="22"/>
      <c r="DY100" s="22"/>
      <c r="DZ100" s="22"/>
      <c r="EA100" s="22"/>
      <c r="EB100" s="22"/>
      <c r="EC100" s="22"/>
      <c r="ED100" s="22"/>
      <c r="EE100" s="22"/>
      <c r="EF100" s="22"/>
      <c r="EG100" s="22"/>
      <c r="EH100" s="22"/>
      <c r="EI100" s="22"/>
      <c r="EJ100" s="22"/>
      <c r="EK100" s="22"/>
      <c r="EL100" s="22"/>
      <c r="EM100" s="22"/>
      <c r="EN100" s="22"/>
      <c r="EO100" s="22"/>
      <c r="EP100" s="22"/>
      <c r="EQ100" s="22"/>
      <c r="ER100" s="22"/>
      <c r="ES100" s="22"/>
      <c r="ET100" s="22"/>
      <c r="EU100" s="22"/>
      <c r="EV100" s="22"/>
      <c r="EW100" s="22"/>
      <c r="EX100" s="22"/>
      <c r="EY100" s="22"/>
      <c r="EZ100" s="22"/>
      <c r="FA100" s="22"/>
      <c r="FB100" s="22"/>
      <c r="FC100" s="22"/>
      <c r="FD100" s="22"/>
      <c r="FE100" s="22"/>
      <c r="FF100" s="22"/>
      <c r="FG100" s="22"/>
      <c r="FH100" s="22"/>
      <c r="FI100" s="22"/>
      <c r="FJ100" s="22"/>
      <c r="FK100" s="22"/>
      <c r="FL100" s="22"/>
      <c r="FM100" s="22"/>
      <c r="FN100" s="22"/>
      <c r="FO100" s="22"/>
      <c r="FP100" s="22"/>
      <c r="FQ100" s="22"/>
      <c r="FR100" s="22"/>
      <c r="FS100" s="22"/>
      <c r="FT100" s="22"/>
      <c r="FU100" s="22"/>
      <c r="FV100" s="22"/>
      <c r="FW100" s="22"/>
      <c r="FX100" s="22"/>
      <c r="FY100" s="22"/>
      <c r="FZ100" s="22"/>
      <c r="GA100" s="22"/>
      <c r="GB100" s="22"/>
      <c r="GC100" s="22"/>
      <c r="GD100" s="22"/>
      <c r="GE100" s="22"/>
      <c r="GF100" s="22"/>
      <c r="GG100" s="22"/>
      <c r="GH100" s="22"/>
      <c r="GI100" s="22"/>
      <c r="GJ100" s="22"/>
      <c r="GK100" s="22"/>
      <c r="GL100" s="22"/>
      <c r="GM100" s="22"/>
      <c r="GN100" s="22"/>
      <c r="GO100" s="22"/>
      <c r="GP100" s="22"/>
      <c r="GQ100" s="22"/>
      <c r="GR100" s="22"/>
      <c r="GS100" s="22"/>
      <c r="GT100" s="22"/>
      <c r="GU100" s="22"/>
      <c r="GV100" s="22"/>
      <c r="GW100" s="22"/>
      <c r="GX100" s="22"/>
      <c r="GY100" s="22"/>
      <c r="GZ100" s="22"/>
      <c r="HA100" s="22"/>
      <c r="HB100" s="22"/>
      <c r="HC100" s="22"/>
      <c r="HD100" s="22"/>
      <c r="HE100" s="22"/>
      <c r="HF100" s="22"/>
      <c r="HG100" s="22"/>
      <c r="HH100" s="22"/>
      <c r="HI100" s="22"/>
      <c r="HJ100" s="22"/>
      <c r="HK100" s="22"/>
      <c r="HL100" s="22"/>
      <c r="HM100" s="22"/>
      <c r="HN100" s="22"/>
      <c r="HO100" s="22"/>
      <c r="HP100" s="22"/>
      <c r="HQ100" s="22"/>
      <c r="HR100" s="22"/>
      <c r="HS100" s="22"/>
      <c r="HT100" s="22"/>
      <c r="HU100" s="22"/>
      <c r="HV100" s="22"/>
      <c r="HW100" s="22"/>
      <c r="HX100" s="22"/>
      <c r="HY100" s="22"/>
      <c r="HZ100" s="22"/>
      <c r="IA100" s="22"/>
      <c r="IB100" s="22"/>
      <c r="IC100" s="22"/>
      <c r="ID100" s="22"/>
      <c r="IE100" s="22"/>
      <c r="IF100" s="22"/>
      <c r="IG100" s="22"/>
      <c r="IH100" s="22"/>
      <c r="II100" s="22"/>
      <c r="IJ100" s="22"/>
      <c r="IK100" s="22"/>
      <c r="IL100" s="22"/>
      <c r="IM100" s="22"/>
      <c r="IN100" s="22"/>
      <c r="IO100" s="22"/>
      <c r="IP100" s="22"/>
      <c r="IQ100" s="22"/>
      <c r="IR100" s="22"/>
      <c r="IS100" s="22"/>
      <c r="IT100" s="22"/>
      <c r="IU100" s="22"/>
      <c r="IV100" s="22"/>
    </row>
    <row r="101" s="12" customFormat="1" spans="1:256">
      <c r="A101" s="22"/>
      <c r="B101" s="22"/>
      <c r="C101" s="22"/>
      <c r="D101" s="22"/>
      <c r="E101" s="22"/>
      <c r="F101" s="22"/>
      <c r="G101" s="22"/>
      <c r="H101" s="22"/>
      <c r="I101" s="22"/>
      <c r="J101" s="22"/>
      <c r="K101" s="22"/>
      <c r="L101" s="22"/>
      <c r="M101" s="22"/>
      <c r="N101" s="22"/>
      <c r="O101" s="22"/>
      <c r="P101" s="22"/>
      <c r="Q101" s="22"/>
      <c r="R101" s="22"/>
      <c r="S101" s="22"/>
      <c r="T101" s="22"/>
      <c r="U101" s="22"/>
      <c r="V101" s="22"/>
      <c r="W101" s="22"/>
      <c r="X101" s="22"/>
      <c r="Y101" s="22"/>
      <c r="Z101" s="22"/>
      <c r="AA101" s="22"/>
      <c r="AB101" s="22"/>
      <c r="AC101" s="22"/>
      <c r="AD101" s="22"/>
      <c r="AE101" s="22"/>
      <c r="AF101" s="22"/>
      <c r="AG101" s="22"/>
      <c r="AH101" s="22"/>
      <c r="AI101" s="22"/>
      <c r="AJ101" s="22"/>
      <c r="AK101" s="22"/>
      <c r="AL101" s="22"/>
      <c r="AM101" s="22"/>
      <c r="AN101" s="22"/>
      <c r="AO101" s="22"/>
      <c r="AP101" s="22"/>
      <c r="AQ101" s="22"/>
      <c r="AR101" s="22"/>
      <c r="AS101" s="22"/>
      <c r="AT101" s="22"/>
      <c r="AU101" s="22"/>
      <c r="AV101" s="22"/>
      <c r="AW101" s="22"/>
      <c r="AX101" s="22"/>
      <c r="AY101" s="22"/>
      <c r="AZ101" s="22"/>
      <c r="BA101" s="22"/>
      <c r="BB101" s="22"/>
      <c r="BC101" s="22"/>
      <c r="BD101" s="22"/>
      <c r="BE101" s="22"/>
      <c r="BF101" s="22"/>
      <c r="BG101" s="22"/>
      <c r="BH101" s="22"/>
      <c r="BI101" s="22"/>
      <c r="BJ101" s="22"/>
      <c r="BK101" s="22"/>
      <c r="BL101" s="22"/>
      <c r="BM101" s="22"/>
      <c r="BN101" s="22"/>
      <c r="BO101" s="22"/>
      <c r="BP101" s="22"/>
      <c r="BQ101" s="22"/>
      <c r="BR101" s="22"/>
      <c r="BS101" s="22"/>
      <c r="BT101" s="22"/>
      <c r="BU101" s="22"/>
      <c r="BV101" s="22"/>
      <c r="BW101" s="22"/>
      <c r="BX101" s="22"/>
      <c r="BY101" s="22"/>
      <c r="BZ101" s="22"/>
      <c r="CA101" s="22"/>
      <c r="CB101" s="22"/>
      <c r="CC101" s="22"/>
      <c r="CD101" s="22"/>
      <c r="CE101" s="22"/>
      <c r="CF101" s="22"/>
      <c r="CG101" s="22"/>
      <c r="CH101" s="22"/>
      <c r="CI101" s="22"/>
      <c r="CJ101" s="22"/>
      <c r="CK101" s="22"/>
      <c r="CL101" s="22"/>
      <c r="CM101" s="22"/>
      <c r="CN101" s="22"/>
      <c r="CO101" s="22"/>
      <c r="CP101" s="22"/>
      <c r="CQ101" s="22"/>
      <c r="CR101" s="22"/>
      <c r="CS101" s="22"/>
      <c r="CT101" s="22"/>
      <c r="CU101" s="22"/>
      <c r="CV101" s="22"/>
      <c r="CW101" s="22"/>
      <c r="CX101" s="22"/>
      <c r="CY101" s="22"/>
      <c r="CZ101" s="22"/>
      <c r="DA101" s="22"/>
      <c r="DB101" s="22"/>
      <c r="DC101" s="22"/>
      <c r="DD101" s="22"/>
      <c r="DE101" s="22"/>
      <c r="DF101" s="22"/>
      <c r="DG101" s="22"/>
      <c r="DH101" s="22"/>
      <c r="DI101" s="22"/>
      <c r="DJ101" s="22"/>
      <c r="DK101" s="22"/>
      <c r="DL101" s="22"/>
      <c r="DM101" s="22"/>
      <c r="DN101" s="22"/>
      <c r="DO101" s="22"/>
      <c r="DP101" s="22"/>
      <c r="DQ101" s="22"/>
      <c r="DR101" s="22"/>
      <c r="DS101" s="22"/>
      <c r="DT101" s="22"/>
      <c r="DU101" s="22"/>
      <c r="DV101" s="22"/>
      <c r="DW101" s="22"/>
      <c r="DX101" s="22"/>
      <c r="DY101" s="22"/>
      <c r="DZ101" s="22"/>
      <c r="EA101" s="22"/>
      <c r="EB101" s="22"/>
      <c r="EC101" s="22"/>
      <c r="ED101" s="22"/>
      <c r="EE101" s="22"/>
      <c r="EF101" s="22"/>
      <c r="EG101" s="22"/>
      <c r="EH101" s="22"/>
      <c r="EI101" s="22"/>
      <c r="EJ101" s="22"/>
      <c r="EK101" s="22"/>
      <c r="EL101" s="22"/>
      <c r="EM101" s="22"/>
      <c r="EN101" s="22"/>
      <c r="EO101" s="22"/>
      <c r="EP101" s="22"/>
      <c r="EQ101" s="22"/>
      <c r="ER101" s="22"/>
      <c r="ES101" s="22"/>
      <c r="ET101" s="22"/>
      <c r="EU101" s="22"/>
      <c r="EV101" s="22"/>
      <c r="EW101" s="22"/>
      <c r="EX101" s="22"/>
      <c r="EY101" s="22"/>
      <c r="EZ101" s="22"/>
      <c r="FA101" s="22"/>
      <c r="FB101" s="22"/>
      <c r="FC101" s="22"/>
      <c r="FD101" s="22"/>
      <c r="FE101" s="22"/>
      <c r="FF101" s="22"/>
      <c r="FG101" s="22"/>
      <c r="FH101" s="22"/>
      <c r="FI101" s="22"/>
      <c r="FJ101" s="22"/>
      <c r="FK101" s="22"/>
      <c r="FL101" s="22"/>
      <c r="FM101" s="22"/>
      <c r="FN101" s="22"/>
      <c r="FO101" s="22"/>
      <c r="FP101" s="22"/>
      <c r="FQ101" s="22"/>
      <c r="FR101" s="22"/>
      <c r="FS101" s="22"/>
      <c r="FT101" s="22"/>
      <c r="FU101" s="22"/>
      <c r="FV101" s="22"/>
      <c r="FW101" s="22"/>
      <c r="FX101" s="22"/>
      <c r="FY101" s="22"/>
      <c r="FZ101" s="22"/>
      <c r="GA101" s="22"/>
      <c r="GB101" s="22"/>
      <c r="GC101" s="22"/>
      <c r="GD101" s="22"/>
      <c r="GE101" s="22"/>
      <c r="GF101" s="22"/>
      <c r="GG101" s="22"/>
      <c r="GH101" s="22"/>
      <c r="GI101" s="22"/>
      <c r="GJ101" s="22"/>
      <c r="GK101" s="22"/>
      <c r="GL101" s="22"/>
      <c r="GM101" s="22"/>
      <c r="GN101" s="22"/>
      <c r="GO101" s="22"/>
      <c r="GP101" s="22"/>
      <c r="GQ101" s="22"/>
      <c r="GR101" s="22"/>
      <c r="GS101" s="22"/>
      <c r="GT101" s="22"/>
      <c r="GU101" s="22"/>
      <c r="GV101" s="22"/>
      <c r="GW101" s="22"/>
      <c r="GX101" s="22"/>
      <c r="GY101" s="22"/>
      <c r="GZ101" s="22"/>
      <c r="HA101" s="22"/>
      <c r="HB101" s="22"/>
      <c r="HC101" s="22"/>
      <c r="HD101" s="22"/>
      <c r="HE101" s="22"/>
      <c r="HF101" s="22"/>
      <c r="HG101" s="22"/>
      <c r="HH101" s="22"/>
      <c r="HI101" s="22"/>
      <c r="HJ101" s="22"/>
      <c r="HK101" s="22"/>
      <c r="HL101" s="22"/>
      <c r="HM101" s="22"/>
      <c r="HN101" s="22"/>
      <c r="HO101" s="22"/>
      <c r="HP101" s="22"/>
      <c r="HQ101" s="22"/>
      <c r="HR101" s="22"/>
      <c r="HS101" s="22"/>
      <c r="HT101" s="22"/>
      <c r="HU101" s="22"/>
      <c r="HV101" s="22"/>
      <c r="HW101" s="22"/>
      <c r="HX101" s="22"/>
      <c r="HY101" s="22"/>
      <c r="HZ101" s="22"/>
      <c r="IA101" s="22"/>
      <c r="IB101" s="22"/>
      <c r="IC101" s="22"/>
      <c r="ID101" s="22"/>
      <c r="IE101" s="22"/>
      <c r="IF101" s="22"/>
      <c r="IG101" s="22"/>
      <c r="IH101" s="22"/>
      <c r="II101" s="22"/>
      <c r="IJ101" s="22"/>
      <c r="IK101" s="22"/>
      <c r="IL101" s="22"/>
      <c r="IM101" s="22"/>
      <c r="IN101" s="22"/>
      <c r="IO101" s="22"/>
      <c r="IP101" s="22"/>
      <c r="IQ101" s="22"/>
      <c r="IR101" s="22"/>
      <c r="IS101" s="22"/>
      <c r="IT101" s="22"/>
      <c r="IU101" s="22"/>
      <c r="IV101" s="22"/>
    </row>
    <row r="102" s="12" customFormat="1" spans="1:256">
      <c r="A102" s="22"/>
      <c r="B102" s="22"/>
      <c r="C102" s="22"/>
      <c r="D102" s="22"/>
      <c r="E102" s="22"/>
      <c r="F102" s="22"/>
      <c r="G102" s="22"/>
      <c r="H102" s="22"/>
      <c r="I102" s="22"/>
      <c r="J102" s="22"/>
      <c r="K102" s="22"/>
      <c r="L102" s="22"/>
      <c r="M102" s="22"/>
      <c r="N102" s="22"/>
      <c r="O102" s="22"/>
      <c r="P102" s="22"/>
      <c r="Q102" s="22"/>
      <c r="R102" s="22"/>
      <c r="S102" s="22"/>
      <c r="T102" s="22"/>
      <c r="U102" s="22"/>
      <c r="V102" s="22"/>
      <c r="W102" s="22"/>
      <c r="X102" s="22"/>
      <c r="Y102" s="22"/>
      <c r="Z102" s="22"/>
      <c r="AA102" s="22"/>
      <c r="AB102" s="22"/>
      <c r="AC102" s="22"/>
      <c r="AD102" s="22"/>
      <c r="AE102" s="22"/>
      <c r="AF102" s="22"/>
      <c r="AG102" s="22"/>
      <c r="AH102" s="22"/>
      <c r="AI102" s="22"/>
      <c r="AJ102" s="22"/>
      <c r="AK102" s="22"/>
      <c r="AL102" s="22"/>
      <c r="AM102" s="22"/>
      <c r="AN102" s="22"/>
      <c r="AO102" s="22"/>
      <c r="AP102" s="22"/>
      <c r="AQ102" s="22"/>
      <c r="AR102" s="22"/>
      <c r="AS102" s="22"/>
      <c r="AT102" s="22"/>
      <c r="AU102" s="22"/>
      <c r="AV102" s="22"/>
      <c r="AW102" s="22"/>
      <c r="AX102" s="22"/>
      <c r="AY102" s="22"/>
      <c r="AZ102" s="22"/>
      <c r="BA102" s="22"/>
      <c r="BB102" s="22"/>
      <c r="BC102" s="22"/>
      <c r="BD102" s="22"/>
      <c r="BE102" s="22"/>
      <c r="BF102" s="22"/>
      <c r="BG102" s="22"/>
      <c r="BH102" s="22"/>
      <c r="BI102" s="22"/>
      <c r="BJ102" s="22"/>
      <c r="BK102" s="22"/>
      <c r="BL102" s="22"/>
      <c r="BM102" s="22"/>
      <c r="BN102" s="22"/>
      <c r="BO102" s="22"/>
      <c r="BP102" s="22"/>
      <c r="BQ102" s="22"/>
      <c r="BR102" s="22"/>
      <c r="BS102" s="22"/>
      <c r="BT102" s="22"/>
      <c r="BU102" s="22"/>
      <c r="BV102" s="22"/>
      <c r="BW102" s="22"/>
      <c r="BX102" s="22"/>
      <c r="BY102" s="22"/>
      <c r="BZ102" s="22"/>
      <c r="CA102" s="22"/>
      <c r="CB102" s="22"/>
      <c r="CC102" s="22"/>
      <c r="CD102" s="22"/>
      <c r="CE102" s="22"/>
      <c r="CF102" s="22"/>
      <c r="CG102" s="22"/>
      <c r="CH102" s="22"/>
      <c r="CI102" s="22"/>
      <c r="CJ102" s="22"/>
      <c r="CK102" s="22"/>
      <c r="CL102" s="22"/>
      <c r="CM102" s="22"/>
      <c r="CN102" s="22"/>
      <c r="CO102" s="22"/>
      <c r="CP102" s="22"/>
      <c r="CQ102" s="22"/>
      <c r="CR102" s="22"/>
      <c r="CS102" s="22"/>
      <c r="CT102" s="22"/>
      <c r="CU102" s="22"/>
      <c r="CV102" s="22"/>
      <c r="CW102" s="22"/>
      <c r="CX102" s="22"/>
      <c r="CY102" s="22"/>
      <c r="CZ102" s="22"/>
      <c r="DA102" s="22"/>
      <c r="DB102" s="22"/>
      <c r="DC102" s="22"/>
      <c r="DD102" s="22"/>
      <c r="DE102" s="22"/>
      <c r="DF102" s="22"/>
      <c r="DG102" s="22"/>
      <c r="DH102" s="22"/>
      <c r="DI102" s="22"/>
      <c r="DJ102" s="22"/>
      <c r="DK102" s="22"/>
      <c r="DL102" s="22"/>
      <c r="DM102" s="22"/>
      <c r="DN102" s="22"/>
      <c r="DO102" s="22"/>
      <c r="DP102" s="22"/>
      <c r="DQ102" s="22"/>
      <c r="DR102" s="22"/>
      <c r="DS102" s="22"/>
      <c r="DT102" s="22"/>
      <c r="DU102" s="22"/>
      <c r="DV102" s="22"/>
      <c r="DW102" s="22"/>
      <c r="DX102" s="22"/>
      <c r="DY102" s="22"/>
      <c r="DZ102" s="22"/>
      <c r="EA102" s="22"/>
      <c r="EB102" s="22"/>
      <c r="EC102" s="22"/>
      <c r="ED102" s="22"/>
      <c r="EE102" s="22"/>
      <c r="EF102" s="22"/>
      <c r="EG102" s="22"/>
      <c r="EH102" s="22"/>
      <c r="EI102" s="22"/>
      <c r="EJ102" s="22"/>
      <c r="EK102" s="22"/>
      <c r="EL102" s="22"/>
      <c r="EM102" s="22"/>
      <c r="EN102" s="22"/>
      <c r="EO102" s="22"/>
      <c r="EP102" s="22"/>
      <c r="EQ102" s="22"/>
      <c r="ER102" s="22"/>
      <c r="ES102" s="22"/>
      <c r="ET102" s="22"/>
      <c r="EU102" s="22"/>
      <c r="EV102" s="22"/>
      <c r="EW102" s="22"/>
      <c r="EX102" s="22"/>
      <c r="EY102" s="22"/>
      <c r="EZ102" s="22"/>
      <c r="FA102" s="22"/>
      <c r="FB102" s="22"/>
      <c r="FC102" s="22"/>
      <c r="FD102" s="22"/>
      <c r="FE102" s="22"/>
      <c r="FF102" s="22"/>
      <c r="FG102" s="22"/>
      <c r="FH102" s="22"/>
      <c r="FI102" s="22"/>
      <c r="FJ102" s="22"/>
      <c r="FK102" s="22"/>
      <c r="FL102" s="22"/>
      <c r="FM102" s="22"/>
      <c r="FN102" s="22"/>
      <c r="FO102" s="22"/>
      <c r="FP102" s="22"/>
      <c r="FQ102" s="22"/>
      <c r="FR102" s="22"/>
      <c r="FS102" s="22"/>
      <c r="FT102" s="22"/>
      <c r="FU102" s="22"/>
      <c r="FV102" s="22"/>
      <c r="FW102" s="22"/>
      <c r="FX102" s="22"/>
      <c r="FY102" s="22"/>
      <c r="FZ102" s="22"/>
      <c r="GA102" s="22"/>
      <c r="GB102" s="22"/>
      <c r="GC102" s="22"/>
      <c r="GD102" s="22"/>
      <c r="GE102" s="22"/>
      <c r="GF102" s="22"/>
      <c r="GG102" s="22"/>
      <c r="GH102" s="22"/>
      <c r="GI102" s="22"/>
      <c r="GJ102" s="22"/>
      <c r="GK102" s="22"/>
      <c r="GL102" s="22"/>
      <c r="GM102" s="22"/>
      <c r="GN102" s="22"/>
      <c r="GO102" s="22"/>
      <c r="GP102" s="22"/>
      <c r="GQ102" s="22"/>
      <c r="GR102" s="22"/>
      <c r="GS102" s="22"/>
      <c r="GT102" s="22"/>
      <c r="GU102" s="22"/>
      <c r="GV102" s="22"/>
      <c r="GW102" s="22"/>
      <c r="GX102" s="22"/>
      <c r="GY102" s="22"/>
      <c r="GZ102" s="22"/>
      <c r="HA102" s="22"/>
      <c r="HB102" s="22"/>
      <c r="HC102" s="22"/>
      <c r="HD102" s="22"/>
      <c r="HE102" s="22"/>
      <c r="HF102" s="22"/>
      <c r="HG102" s="22"/>
      <c r="HH102" s="22"/>
      <c r="HI102" s="22"/>
      <c r="HJ102" s="22"/>
      <c r="HK102" s="22"/>
      <c r="HL102" s="22"/>
      <c r="HM102" s="22"/>
      <c r="HN102" s="22"/>
      <c r="HO102" s="22"/>
      <c r="HP102" s="22"/>
      <c r="HQ102" s="22"/>
      <c r="HR102" s="22"/>
      <c r="HS102" s="22"/>
      <c r="HT102" s="22"/>
      <c r="HU102" s="22"/>
      <c r="HV102" s="22"/>
      <c r="HW102" s="22"/>
      <c r="HX102" s="22"/>
      <c r="HY102" s="22"/>
      <c r="HZ102" s="22"/>
      <c r="IA102" s="22"/>
      <c r="IB102" s="22"/>
      <c r="IC102" s="22"/>
      <c r="ID102" s="22"/>
      <c r="IE102" s="22"/>
      <c r="IF102" s="22"/>
      <c r="IG102" s="22"/>
      <c r="IH102" s="22"/>
      <c r="II102" s="22"/>
      <c r="IJ102" s="22"/>
      <c r="IK102" s="22"/>
      <c r="IL102" s="22"/>
      <c r="IM102" s="22"/>
      <c r="IN102" s="22"/>
      <c r="IO102" s="22"/>
      <c r="IP102" s="22"/>
      <c r="IQ102" s="22"/>
      <c r="IR102" s="22"/>
      <c r="IS102" s="22"/>
      <c r="IT102" s="22"/>
      <c r="IU102" s="22"/>
      <c r="IV102" s="22"/>
    </row>
    <row r="103" s="12" customFormat="1" spans="1:256">
      <c r="A103" s="22"/>
      <c r="B103" s="22"/>
      <c r="C103" s="22"/>
      <c r="D103" s="22"/>
      <c r="E103" s="22"/>
      <c r="F103" s="22"/>
      <c r="G103" s="22"/>
      <c r="H103" s="22"/>
      <c r="I103" s="22"/>
      <c r="J103" s="22"/>
      <c r="K103" s="22"/>
      <c r="L103" s="22"/>
      <c r="M103" s="22"/>
      <c r="N103" s="22"/>
      <c r="O103" s="22"/>
      <c r="P103" s="22"/>
      <c r="Q103" s="22"/>
      <c r="R103" s="22"/>
      <c r="S103" s="22"/>
      <c r="T103" s="22"/>
      <c r="U103" s="22"/>
      <c r="V103" s="22"/>
      <c r="W103" s="22"/>
      <c r="X103" s="22"/>
      <c r="Y103" s="22"/>
      <c r="Z103" s="22"/>
      <c r="AA103" s="22"/>
      <c r="AB103" s="22"/>
      <c r="AC103" s="22"/>
      <c r="AD103" s="22"/>
      <c r="AE103" s="22"/>
      <c r="AF103" s="22"/>
      <c r="AG103" s="22"/>
      <c r="AH103" s="22"/>
      <c r="AI103" s="22"/>
      <c r="AJ103" s="22"/>
      <c r="AK103" s="22"/>
      <c r="AL103" s="22"/>
      <c r="AM103" s="22"/>
      <c r="AN103" s="22"/>
      <c r="AO103" s="22"/>
      <c r="AP103" s="22"/>
      <c r="AQ103" s="22"/>
      <c r="AR103" s="22"/>
      <c r="AS103" s="22"/>
      <c r="AT103" s="22"/>
      <c r="AU103" s="22"/>
      <c r="AV103" s="22"/>
      <c r="AW103" s="22"/>
      <c r="AX103" s="22"/>
      <c r="AY103" s="22"/>
      <c r="AZ103" s="22"/>
      <c r="BA103" s="22"/>
      <c r="BB103" s="22"/>
      <c r="BC103" s="22"/>
      <c r="BD103" s="22"/>
      <c r="BE103" s="22"/>
      <c r="BF103" s="22"/>
      <c r="BG103" s="22"/>
      <c r="BH103" s="22"/>
      <c r="BI103" s="22"/>
      <c r="BJ103" s="22"/>
      <c r="BK103" s="22"/>
      <c r="BL103" s="22"/>
      <c r="BM103" s="22"/>
      <c r="BN103" s="22"/>
      <c r="BO103" s="22"/>
      <c r="BP103" s="22"/>
      <c r="BQ103" s="22"/>
      <c r="BR103" s="22"/>
      <c r="BS103" s="22"/>
      <c r="BT103" s="22"/>
      <c r="BU103" s="22"/>
      <c r="BV103" s="22"/>
      <c r="BW103" s="22"/>
      <c r="BX103" s="22"/>
      <c r="BY103" s="22"/>
      <c r="BZ103" s="22"/>
      <c r="CA103" s="22"/>
      <c r="CB103" s="22"/>
      <c r="CC103" s="22"/>
      <c r="CD103" s="22"/>
      <c r="CE103" s="22"/>
      <c r="CF103" s="22"/>
      <c r="CG103" s="22"/>
      <c r="CH103" s="22"/>
      <c r="CI103" s="22"/>
      <c r="CJ103" s="22"/>
      <c r="CK103" s="22"/>
      <c r="CL103" s="22"/>
      <c r="CM103" s="22"/>
      <c r="CN103" s="22"/>
      <c r="CO103" s="22"/>
      <c r="CP103" s="22"/>
      <c r="CQ103" s="22"/>
      <c r="CR103" s="22"/>
      <c r="CS103" s="22"/>
      <c r="CT103" s="22"/>
      <c r="CU103" s="22"/>
      <c r="CV103" s="22"/>
      <c r="CW103" s="22"/>
      <c r="CX103" s="22"/>
      <c r="CY103" s="22"/>
      <c r="CZ103" s="22"/>
      <c r="DA103" s="22"/>
      <c r="DB103" s="22"/>
      <c r="DC103" s="22"/>
      <c r="DD103" s="22"/>
      <c r="DE103" s="22"/>
      <c r="DF103" s="22"/>
      <c r="DG103" s="22"/>
      <c r="DH103" s="22"/>
      <c r="DI103" s="22"/>
      <c r="DJ103" s="22"/>
      <c r="DK103" s="22"/>
      <c r="DL103" s="22"/>
      <c r="DM103" s="22"/>
      <c r="DN103" s="22"/>
      <c r="DO103" s="22"/>
      <c r="DP103" s="22"/>
      <c r="DQ103" s="22"/>
      <c r="DR103" s="22"/>
      <c r="DS103" s="22"/>
      <c r="DT103" s="22"/>
      <c r="DU103" s="22"/>
      <c r="DV103" s="22"/>
      <c r="DW103" s="22"/>
      <c r="DX103" s="22"/>
      <c r="DY103" s="22"/>
      <c r="DZ103" s="22"/>
      <c r="EA103" s="22"/>
      <c r="EB103" s="22"/>
      <c r="EC103" s="22"/>
      <c r="ED103" s="22"/>
      <c r="EE103" s="22"/>
      <c r="EF103" s="22"/>
      <c r="EG103" s="22"/>
      <c r="EH103" s="22"/>
      <c r="EI103" s="22"/>
      <c r="EJ103" s="22"/>
      <c r="EK103" s="22"/>
      <c r="EL103" s="22"/>
      <c r="EM103" s="22"/>
      <c r="EN103" s="22"/>
      <c r="EO103" s="22"/>
      <c r="EP103" s="22"/>
      <c r="EQ103" s="22"/>
      <c r="ER103" s="22"/>
      <c r="ES103" s="22"/>
      <c r="ET103" s="22"/>
      <c r="EU103" s="22"/>
      <c r="EV103" s="22"/>
      <c r="EW103" s="22"/>
      <c r="EX103" s="22"/>
      <c r="EY103" s="22"/>
      <c r="EZ103" s="22"/>
      <c r="FA103" s="22"/>
      <c r="FB103" s="22"/>
      <c r="FC103" s="22"/>
      <c r="FD103" s="22"/>
      <c r="FE103" s="22"/>
      <c r="FF103" s="22"/>
      <c r="FG103" s="22"/>
      <c r="FH103" s="22"/>
      <c r="FI103" s="22"/>
      <c r="FJ103" s="22"/>
      <c r="FK103" s="22"/>
      <c r="FL103" s="22"/>
      <c r="FM103" s="22"/>
      <c r="FN103" s="22"/>
      <c r="FO103" s="22"/>
      <c r="FP103" s="22"/>
      <c r="FQ103" s="22"/>
      <c r="FR103" s="22"/>
      <c r="FS103" s="22"/>
      <c r="FT103" s="22"/>
      <c r="FU103" s="22"/>
      <c r="FV103" s="22"/>
      <c r="FW103" s="22"/>
      <c r="FX103" s="22"/>
      <c r="FY103" s="22"/>
      <c r="FZ103" s="22"/>
      <c r="GA103" s="22"/>
      <c r="GB103" s="22"/>
      <c r="GC103" s="22"/>
      <c r="GD103" s="22"/>
      <c r="GE103" s="22"/>
      <c r="GF103" s="22"/>
      <c r="GG103" s="22"/>
      <c r="GH103" s="22"/>
      <c r="GI103" s="22"/>
      <c r="GJ103" s="22"/>
      <c r="GK103" s="22"/>
      <c r="GL103" s="22"/>
      <c r="GM103" s="22"/>
      <c r="GN103" s="22"/>
      <c r="GO103" s="22"/>
      <c r="GP103" s="22"/>
      <c r="GQ103" s="22"/>
      <c r="GR103" s="22"/>
      <c r="GS103" s="22"/>
      <c r="GT103" s="22"/>
      <c r="GU103" s="22"/>
      <c r="GV103" s="22"/>
      <c r="GW103" s="22"/>
      <c r="GX103" s="22"/>
      <c r="GY103" s="22"/>
      <c r="GZ103" s="22"/>
      <c r="HA103" s="22"/>
      <c r="HB103" s="22"/>
      <c r="HC103" s="22"/>
      <c r="HD103" s="22"/>
      <c r="HE103" s="22"/>
      <c r="HF103" s="22"/>
      <c r="HG103" s="22"/>
      <c r="HH103" s="22"/>
      <c r="HI103" s="22"/>
      <c r="HJ103" s="22"/>
      <c r="HK103" s="22"/>
      <c r="HL103" s="22"/>
      <c r="HM103" s="22"/>
      <c r="HN103" s="22"/>
      <c r="HO103" s="22"/>
      <c r="HP103" s="22"/>
      <c r="HQ103" s="22"/>
      <c r="HR103" s="22"/>
      <c r="HS103" s="22"/>
      <c r="HT103" s="22"/>
      <c r="HU103" s="22"/>
      <c r="HV103" s="22"/>
      <c r="HW103" s="22"/>
      <c r="HX103" s="22"/>
      <c r="HY103" s="22"/>
      <c r="HZ103" s="22"/>
      <c r="IA103" s="22"/>
      <c r="IB103" s="22"/>
      <c r="IC103" s="22"/>
      <c r="ID103" s="22"/>
      <c r="IE103" s="22"/>
      <c r="IF103" s="22"/>
      <c r="IG103" s="22"/>
      <c r="IH103" s="22"/>
      <c r="II103" s="22"/>
      <c r="IJ103" s="22"/>
      <c r="IK103" s="22"/>
      <c r="IL103" s="22"/>
      <c r="IM103" s="22"/>
      <c r="IN103" s="22"/>
      <c r="IO103" s="22"/>
      <c r="IP103" s="22"/>
      <c r="IQ103" s="22"/>
      <c r="IR103" s="22"/>
      <c r="IS103" s="22"/>
      <c r="IT103" s="22"/>
      <c r="IU103" s="22"/>
      <c r="IV103" s="22"/>
    </row>
    <row r="104" s="12" customFormat="1" spans="1:256">
      <c r="A104" s="22"/>
      <c r="B104" s="22"/>
      <c r="C104" s="22"/>
      <c r="D104" s="22"/>
      <c r="E104" s="22"/>
      <c r="F104" s="22"/>
      <c r="G104" s="22"/>
      <c r="H104" s="22"/>
      <c r="I104" s="22"/>
      <c r="J104" s="22"/>
      <c r="K104" s="22"/>
      <c r="L104" s="22"/>
      <c r="M104" s="22"/>
      <c r="N104" s="22"/>
      <c r="O104" s="22"/>
      <c r="P104" s="22"/>
      <c r="Q104" s="22"/>
      <c r="R104" s="22"/>
      <c r="S104" s="22"/>
      <c r="T104" s="22"/>
      <c r="U104" s="22"/>
      <c r="V104" s="22"/>
      <c r="W104" s="22"/>
      <c r="X104" s="22"/>
      <c r="Y104" s="22"/>
      <c r="Z104" s="22"/>
      <c r="AA104" s="22"/>
      <c r="AB104" s="22"/>
      <c r="AC104" s="22"/>
      <c r="AD104" s="22"/>
      <c r="AE104" s="22"/>
      <c r="AF104" s="22"/>
      <c r="AG104" s="22"/>
      <c r="AH104" s="22"/>
      <c r="AI104" s="22"/>
      <c r="AJ104" s="22"/>
      <c r="AK104" s="22"/>
      <c r="AL104" s="22"/>
      <c r="AM104" s="22"/>
      <c r="AN104" s="22"/>
      <c r="AO104" s="22"/>
      <c r="AP104" s="22"/>
      <c r="AQ104" s="22"/>
      <c r="AR104" s="22"/>
      <c r="AS104" s="22"/>
      <c r="AT104" s="22"/>
      <c r="AU104" s="22"/>
      <c r="AV104" s="22"/>
      <c r="AW104" s="22"/>
      <c r="AX104" s="22"/>
      <c r="AY104" s="22"/>
      <c r="AZ104" s="22"/>
      <c r="BA104" s="22"/>
      <c r="BB104" s="22"/>
      <c r="BC104" s="22"/>
      <c r="BD104" s="22"/>
      <c r="BE104" s="22"/>
      <c r="BF104" s="22"/>
      <c r="BG104" s="22"/>
      <c r="BH104" s="22"/>
      <c r="BI104" s="22"/>
      <c r="BJ104" s="22"/>
      <c r="BK104" s="22"/>
      <c r="BL104" s="22"/>
      <c r="BM104" s="22"/>
      <c r="BN104" s="22"/>
      <c r="BO104" s="22"/>
      <c r="BP104" s="22"/>
      <c r="BQ104" s="22"/>
      <c r="BR104" s="22"/>
      <c r="BS104" s="22"/>
      <c r="BT104" s="22"/>
      <c r="BU104" s="22"/>
      <c r="BV104" s="22"/>
      <c r="BW104" s="22"/>
      <c r="BX104" s="22"/>
      <c r="BY104" s="22"/>
      <c r="BZ104" s="22"/>
      <c r="CA104" s="22"/>
      <c r="CB104" s="22"/>
      <c r="CC104" s="22"/>
      <c r="CD104" s="22"/>
      <c r="CE104" s="22"/>
      <c r="CF104" s="22"/>
      <c r="CG104" s="22"/>
      <c r="CH104" s="22"/>
      <c r="CI104" s="22"/>
      <c r="CJ104" s="22"/>
      <c r="CK104" s="22"/>
      <c r="CL104" s="22"/>
      <c r="CM104" s="22"/>
      <c r="CN104" s="22"/>
      <c r="CO104" s="22"/>
      <c r="CP104" s="22"/>
      <c r="CQ104" s="22"/>
      <c r="CR104" s="22"/>
      <c r="CS104" s="22"/>
      <c r="CT104" s="22"/>
      <c r="CU104" s="22"/>
      <c r="CV104" s="22"/>
      <c r="CW104" s="22"/>
      <c r="CX104" s="22"/>
      <c r="CY104" s="22"/>
      <c r="CZ104" s="22"/>
      <c r="DA104" s="22"/>
      <c r="DB104" s="22"/>
      <c r="DC104" s="22"/>
      <c r="DD104" s="22"/>
      <c r="DE104" s="22"/>
      <c r="DF104" s="22"/>
      <c r="DG104" s="22"/>
      <c r="DH104" s="22"/>
      <c r="DI104" s="22"/>
      <c r="DJ104" s="22"/>
      <c r="DK104" s="22"/>
      <c r="DL104" s="22"/>
      <c r="DM104" s="22"/>
      <c r="DN104" s="22"/>
      <c r="DO104" s="22"/>
      <c r="DP104" s="22"/>
      <c r="DQ104" s="22"/>
      <c r="DR104" s="22"/>
      <c r="DS104" s="22"/>
      <c r="DT104" s="22"/>
      <c r="DU104" s="22"/>
      <c r="DV104" s="22"/>
      <c r="DW104" s="22"/>
      <c r="DX104" s="22"/>
      <c r="DY104" s="22"/>
      <c r="DZ104" s="22"/>
      <c r="EA104" s="22"/>
      <c r="EB104" s="22"/>
      <c r="EC104" s="22"/>
      <c r="ED104" s="22"/>
      <c r="EE104" s="22"/>
      <c r="EF104" s="22"/>
      <c r="EG104" s="22"/>
      <c r="EH104" s="22"/>
      <c r="EI104" s="22"/>
      <c r="EJ104" s="22"/>
      <c r="EK104" s="22"/>
      <c r="EL104" s="22"/>
      <c r="EM104" s="22"/>
      <c r="EN104" s="22"/>
      <c r="EO104" s="22"/>
      <c r="EP104" s="22"/>
      <c r="EQ104" s="22"/>
      <c r="ER104" s="22"/>
      <c r="ES104" s="22"/>
      <c r="ET104" s="22"/>
      <c r="EU104" s="22"/>
      <c r="EV104" s="22"/>
      <c r="EW104" s="22"/>
      <c r="EX104" s="22"/>
      <c r="EY104" s="22"/>
      <c r="EZ104" s="22"/>
      <c r="FA104" s="22"/>
      <c r="FB104" s="22"/>
      <c r="FC104" s="22"/>
      <c r="FD104" s="22"/>
      <c r="FE104" s="22"/>
      <c r="FF104" s="22"/>
      <c r="FG104" s="22"/>
      <c r="FH104" s="22"/>
      <c r="FI104" s="22"/>
      <c r="FJ104" s="22"/>
      <c r="FK104" s="22"/>
      <c r="FL104" s="22"/>
      <c r="FM104" s="22"/>
      <c r="FN104" s="22"/>
      <c r="FO104" s="22"/>
      <c r="FP104" s="22"/>
      <c r="FQ104" s="22"/>
      <c r="FR104" s="22"/>
      <c r="FS104" s="22"/>
      <c r="FT104" s="22"/>
      <c r="FU104" s="22"/>
      <c r="FV104" s="22"/>
      <c r="FW104" s="22"/>
      <c r="FX104" s="22"/>
      <c r="FY104" s="22"/>
      <c r="FZ104" s="22"/>
      <c r="GA104" s="22"/>
      <c r="GB104" s="22"/>
      <c r="GC104" s="22"/>
      <c r="GD104" s="22"/>
      <c r="GE104" s="22"/>
      <c r="GF104" s="22"/>
      <c r="GG104" s="22"/>
      <c r="GH104" s="22"/>
      <c r="GI104" s="22"/>
      <c r="GJ104" s="22"/>
      <c r="GK104" s="22"/>
      <c r="GL104" s="22"/>
      <c r="GM104" s="22"/>
      <c r="GN104" s="22"/>
      <c r="GO104" s="22"/>
      <c r="GP104" s="22"/>
      <c r="GQ104" s="22"/>
      <c r="GR104" s="22"/>
      <c r="GS104" s="22"/>
      <c r="GT104" s="22"/>
      <c r="GU104" s="22"/>
      <c r="GV104" s="22"/>
      <c r="GW104" s="22"/>
      <c r="GX104" s="22"/>
      <c r="GY104" s="22"/>
      <c r="GZ104" s="22"/>
      <c r="HA104" s="22"/>
      <c r="HB104" s="22"/>
      <c r="HC104" s="22"/>
      <c r="HD104" s="22"/>
      <c r="HE104" s="22"/>
      <c r="HF104" s="22"/>
      <c r="HG104" s="22"/>
      <c r="HH104" s="22"/>
      <c r="HI104" s="22"/>
      <c r="HJ104" s="22"/>
      <c r="HK104" s="22"/>
      <c r="HL104" s="22"/>
      <c r="HM104" s="22"/>
      <c r="HN104" s="22"/>
      <c r="HO104" s="22"/>
      <c r="HP104" s="22"/>
      <c r="HQ104" s="22"/>
      <c r="HR104" s="22"/>
      <c r="HS104" s="22"/>
      <c r="HT104" s="22"/>
      <c r="HU104" s="22"/>
      <c r="HV104" s="22"/>
      <c r="HW104" s="22"/>
      <c r="HX104" s="22"/>
      <c r="HY104" s="22"/>
      <c r="HZ104" s="22"/>
      <c r="IA104" s="22"/>
      <c r="IB104" s="22"/>
      <c r="IC104" s="22"/>
      <c r="ID104" s="22"/>
      <c r="IE104" s="22"/>
      <c r="IF104" s="22"/>
      <c r="IG104" s="22"/>
      <c r="IH104" s="22"/>
      <c r="II104" s="22"/>
      <c r="IJ104" s="22"/>
      <c r="IK104" s="22"/>
      <c r="IL104" s="22"/>
      <c r="IM104" s="22"/>
      <c r="IN104" s="22"/>
      <c r="IO104" s="22"/>
      <c r="IP104" s="22"/>
      <c r="IQ104" s="22"/>
      <c r="IR104" s="22"/>
      <c r="IS104" s="22"/>
      <c r="IT104" s="22"/>
      <c r="IU104" s="22"/>
      <c r="IV104" s="22"/>
    </row>
    <row r="105" s="12" customFormat="1" spans="1:256">
      <c r="A105" s="22"/>
      <c r="B105" s="22"/>
      <c r="C105" s="22"/>
      <c r="D105" s="22"/>
      <c r="E105" s="22"/>
      <c r="F105" s="22"/>
      <c r="G105" s="22"/>
      <c r="H105" s="22"/>
      <c r="I105" s="22"/>
      <c r="J105" s="22"/>
      <c r="K105" s="22"/>
      <c r="L105" s="22"/>
      <c r="M105" s="22"/>
      <c r="N105" s="22"/>
      <c r="O105" s="22"/>
      <c r="P105" s="22"/>
      <c r="Q105" s="22"/>
      <c r="R105" s="22"/>
      <c r="S105" s="22"/>
      <c r="T105" s="22"/>
      <c r="U105" s="22"/>
      <c r="V105" s="22"/>
      <c r="W105" s="22"/>
      <c r="X105" s="22"/>
      <c r="Y105" s="22"/>
      <c r="Z105" s="22"/>
      <c r="AA105" s="22"/>
      <c r="AB105" s="22"/>
      <c r="AC105" s="22"/>
      <c r="AD105" s="22"/>
      <c r="AE105" s="22"/>
      <c r="AF105" s="22"/>
      <c r="AG105" s="22"/>
      <c r="AH105" s="22"/>
      <c r="AI105" s="22"/>
      <c r="AJ105" s="22"/>
      <c r="AK105" s="22"/>
      <c r="AL105" s="22"/>
      <c r="AM105" s="22"/>
      <c r="AN105" s="22"/>
      <c r="AO105" s="22"/>
      <c r="AP105" s="22"/>
      <c r="AQ105" s="22"/>
      <c r="AR105" s="22"/>
      <c r="AS105" s="22"/>
      <c r="AT105" s="22"/>
      <c r="AU105" s="22"/>
      <c r="AV105" s="22"/>
      <c r="AW105" s="22"/>
      <c r="AX105" s="22"/>
      <c r="AY105" s="22"/>
      <c r="AZ105" s="22"/>
      <c r="BA105" s="22"/>
      <c r="BB105" s="22"/>
      <c r="BC105" s="22"/>
      <c r="BD105" s="22"/>
      <c r="BE105" s="22"/>
      <c r="BF105" s="22"/>
      <c r="BG105" s="22"/>
      <c r="BH105" s="22"/>
      <c r="BI105" s="22"/>
      <c r="BJ105" s="22"/>
      <c r="BK105" s="22"/>
      <c r="BL105" s="22"/>
      <c r="BM105" s="22"/>
      <c r="BN105" s="22"/>
      <c r="BO105" s="22"/>
      <c r="BP105" s="22"/>
      <c r="BQ105" s="22"/>
      <c r="BR105" s="22"/>
      <c r="BS105" s="22"/>
      <c r="BT105" s="22"/>
      <c r="BU105" s="22"/>
      <c r="BV105" s="22"/>
      <c r="BW105" s="22"/>
      <c r="BX105" s="22"/>
      <c r="BY105" s="22"/>
      <c r="BZ105" s="22"/>
      <c r="CA105" s="22"/>
      <c r="CB105" s="22"/>
      <c r="CC105" s="22"/>
      <c r="CD105" s="22"/>
      <c r="CE105" s="22"/>
      <c r="CF105" s="22"/>
      <c r="CG105" s="22"/>
      <c r="CH105" s="22"/>
      <c r="CI105" s="22"/>
      <c r="CJ105" s="22"/>
      <c r="CK105" s="22"/>
      <c r="CL105" s="22"/>
      <c r="CM105" s="22"/>
      <c r="CN105" s="22"/>
      <c r="CO105" s="22"/>
      <c r="CP105" s="22"/>
      <c r="CQ105" s="22"/>
      <c r="CR105" s="22"/>
      <c r="CS105" s="22"/>
      <c r="CT105" s="22"/>
      <c r="CU105" s="22"/>
      <c r="CV105" s="22"/>
      <c r="CW105" s="22"/>
      <c r="CX105" s="22"/>
      <c r="CY105" s="22"/>
      <c r="CZ105" s="22"/>
      <c r="DA105" s="22"/>
      <c r="DB105" s="22"/>
      <c r="DC105" s="22"/>
      <c r="DD105" s="22"/>
      <c r="DE105" s="22"/>
      <c r="DF105" s="22"/>
      <c r="DG105" s="22"/>
      <c r="DH105" s="22"/>
      <c r="DI105" s="22"/>
      <c r="DJ105" s="22"/>
      <c r="DK105" s="22"/>
      <c r="DL105" s="22"/>
      <c r="DM105" s="22"/>
      <c r="DN105" s="22"/>
      <c r="DO105" s="22"/>
      <c r="DP105" s="22"/>
      <c r="DQ105" s="22"/>
      <c r="DR105" s="22"/>
      <c r="DS105" s="22"/>
      <c r="DT105" s="22"/>
      <c r="DU105" s="22"/>
      <c r="DV105" s="22"/>
      <c r="DW105" s="22"/>
      <c r="DX105" s="22"/>
      <c r="DY105" s="22"/>
      <c r="DZ105" s="22"/>
      <c r="EA105" s="22"/>
      <c r="EB105" s="22"/>
      <c r="EC105" s="22"/>
      <c r="ED105" s="22"/>
      <c r="EE105" s="22"/>
      <c r="EF105" s="22"/>
      <c r="EG105" s="22"/>
      <c r="EH105" s="22"/>
      <c r="EI105" s="22"/>
      <c r="EJ105" s="22"/>
      <c r="EK105" s="22"/>
      <c r="EL105" s="22"/>
      <c r="EM105" s="22"/>
      <c r="EN105" s="22"/>
      <c r="EO105" s="22"/>
      <c r="EP105" s="22"/>
      <c r="EQ105" s="22"/>
      <c r="ER105" s="22"/>
      <c r="ES105" s="22"/>
      <c r="ET105" s="22"/>
      <c r="EU105" s="22"/>
      <c r="EV105" s="22"/>
      <c r="EW105" s="22"/>
      <c r="EX105" s="22"/>
      <c r="EY105" s="22"/>
      <c r="EZ105" s="22"/>
      <c r="FA105" s="22"/>
      <c r="FB105" s="22"/>
      <c r="FC105" s="22"/>
      <c r="FD105" s="22"/>
      <c r="FE105" s="22"/>
      <c r="FF105" s="22"/>
      <c r="FG105" s="22"/>
      <c r="FH105" s="22"/>
      <c r="FI105" s="22"/>
      <c r="FJ105" s="22"/>
      <c r="FK105" s="22"/>
      <c r="FL105" s="22"/>
      <c r="FM105" s="22"/>
      <c r="FN105" s="22"/>
      <c r="FO105" s="22"/>
      <c r="FP105" s="22"/>
      <c r="FQ105" s="22"/>
      <c r="FR105" s="22"/>
      <c r="FS105" s="22"/>
      <c r="FT105" s="22"/>
      <c r="FU105" s="22"/>
      <c r="FV105" s="22"/>
      <c r="FW105" s="22"/>
      <c r="FX105" s="22"/>
      <c r="FY105" s="22"/>
      <c r="FZ105" s="22"/>
      <c r="GA105" s="22"/>
      <c r="GB105" s="22"/>
      <c r="GC105" s="22"/>
      <c r="GD105" s="22"/>
      <c r="GE105" s="22"/>
      <c r="GF105" s="22"/>
      <c r="GG105" s="22"/>
      <c r="GH105" s="22"/>
      <c r="GI105" s="22"/>
      <c r="GJ105" s="22"/>
      <c r="GK105" s="22"/>
      <c r="GL105" s="22"/>
      <c r="GM105" s="22"/>
      <c r="GN105" s="22"/>
      <c r="GO105" s="22"/>
      <c r="GP105" s="22"/>
      <c r="GQ105" s="22"/>
      <c r="GR105" s="22"/>
      <c r="GS105" s="22"/>
      <c r="GT105" s="22"/>
      <c r="GU105" s="22"/>
      <c r="GV105" s="22"/>
      <c r="GW105" s="22"/>
      <c r="GX105" s="22"/>
      <c r="GY105" s="22"/>
      <c r="GZ105" s="22"/>
      <c r="HA105" s="22"/>
      <c r="HB105" s="22"/>
      <c r="HC105" s="22"/>
      <c r="HD105" s="22"/>
      <c r="HE105" s="22"/>
      <c r="HF105" s="22"/>
      <c r="HG105" s="22"/>
      <c r="HH105" s="22"/>
      <c r="HI105" s="22"/>
      <c r="HJ105" s="22"/>
      <c r="HK105" s="22"/>
      <c r="HL105" s="22"/>
      <c r="HM105" s="22"/>
      <c r="HN105" s="22"/>
      <c r="HO105" s="22"/>
      <c r="HP105" s="22"/>
      <c r="HQ105" s="22"/>
      <c r="HR105" s="22"/>
      <c r="HS105" s="22"/>
      <c r="HT105" s="22"/>
      <c r="HU105" s="22"/>
      <c r="HV105" s="22"/>
      <c r="HW105" s="22"/>
      <c r="HX105" s="22"/>
      <c r="HY105" s="22"/>
      <c r="HZ105" s="22"/>
      <c r="IA105" s="22"/>
      <c r="IB105" s="22"/>
      <c r="IC105" s="22"/>
      <c r="ID105" s="22"/>
      <c r="IE105" s="22"/>
      <c r="IF105" s="22"/>
      <c r="IG105" s="22"/>
      <c r="IH105" s="22"/>
      <c r="II105" s="22"/>
      <c r="IJ105" s="22"/>
      <c r="IK105" s="22"/>
      <c r="IL105" s="22"/>
      <c r="IM105" s="22"/>
      <c r="IN105" s="22"/>
      <c r="IO105" s="22"/>
      <c r="IP105" s="22"/>
      <c r="IQ105" s="22"/>
      <c r="IR105" s="22"/>
      <c r="IS105" s="22"/>
      <c r="IT105" s="22"/>
      <c r="IU105" s="22"/>
      <c r="IV105" s="22"/>
    </row>
    <row r="106" s="12" customFormat="1" spans="1:256">
      <c r="A106" s="22"/>
      <c r="B106" s="22"/>
      <c r="C106" s="22"/>
      <c r="D106" s="22"/>
      <c r="E106" s="22"/>
      <c r="F106" s="22"/>
      <c r="G106" s="22"/>
      <c r="H106" s="22"/>
      <c r="I106" s="22"/>
      <c r="J106" s="22"/>
      <c r="K106" s="22"/>
      <c r="L106" s="22"/>
      <c r="M106" s="22"/>
      <c r="N106" s="22"/>
      <c r="O106" s="22"/>
      <c r="P106" s="22"/>
      <c r="Q106" s="22"/>
      <c r="R106" s="22"/>
      <c r="S106" s="22"/>
      <c r="T106" s="22"/>
      <c r="U106" s="22"/>
      <c r="V106" s="22"/>
      <c r="W106" s="22"/>
      <c r="X106" s="22"/>
      <c r="Y106" s="22"/>
      <c r="Z106" s="22"/>
      <c r="AA106" s="22"/>
      <c r="AB106" s="22"/>
      <c r="AC106" s="22"/>
      <c r="AD106" s="22"/>
      <c r="AE106" s="22"/>
      <c r="AF106" s="22"/>
      <c r="AG106" s="22"/>
      <c r="AH106" s="22"/>
      <c r="AI106" s="22"/>
      <c r="AJ106" s="22"/>
      <c r="AK106" s="22"/>
      <c r="AL106" s="22"/>
      <c r="AM106" s="22"/>
      <c r="AN106" s="22"/>
      <c r="AO106" s="22"/>
      <c r="AP106" s="22"/>
      <c r="AQ106" s="22"/>
      <c r="AR106" s="22"/>
      <c r="AS106" s="22"/>
      <c r="AT106" s="22"/>
      <c r="AU106" s="22"/>
      <c r="AV106" s="22"/>
      <c r="AW106" s="22"/>
      <c r="AX106" s="22"/>
      <c r="AY106" s="22"/>
      <c r="AZ106" s="22"/>
      <c r="BA106" s="22"/>
      <c r="BB106" s="22"/>
      <c r="BC106" s="22"/>
      <c r="BD106" s="22"/>
      <c r="BE106" s="22"/>
      <c r="BF106" s="22"/>
      <c r="BG106" s="22"/>
      <c r="BH106" s="22"/>
      <c r="BI106" s="22"/>
      <c r="BJ106" s="22"/>
      <c r="BK106" s="22"/>
      <c r="BL106" s="22"/>
      <c r="BM106" s="22"/>
      <c r="BN106" s="22"/>
      <c r="BO106" s="22"/>
      <c r="BP106" s="22"/>
      <c r="BQ106" s="22"/>
      <c r="BR106" s="22"/>
      <c r="BS106" s="22"/>
      <c r="BT106" s="22"/>
      <c r="BU106" s="22"/>
      <c r="BV106" s="22"/>
      <c r="BW106" s="22"/>
      <c r="BX106" s="22"/>
      <c r="BY106" s="22"/>
      <c r="BZ106" s="22"/>
      <c r="CA106" s="22"/>
      <c r="CB106" s="22"/>
      <c r="CC106" s="22"/>
      <c r="CD106" s="22"/>
      <c r="CE106" s="22"/>
      <c r="CF106" s="22"/>
      <c r="CG106" s="22"/>
      <c r="CH106" s="22"/>
      <c r="CI106" s="22"/>
      <c r="CJ106" s="22"/>
      <c r="CK106" s="22"/>
      <c r="CL106" s="22"/>
      <c r="CM106" s="22"/>
      <c r="CN106" s="22"/>
      <c r="CO106" s="22"/>
      <c r="CP106" s="22"/>
      <c r="CQ106" s="22"/>
      <c r="CR106" s="22"/>
      <c r="CS106" s="22"/>
      <c r="CT106" s="22"/>
      <c r="CU106" s="22"/>
      <c r="CV106" s="22"/>
      <c r="CW106" s="22"/>
      <c r="CX106" s="22"/>
      <c r="CY106" s="22"/>
      <c r="CZ106" s="22"/>
      <c r="DA106" s="22"/>
      <c r="DB106" s="22"/>
      <c r="DC106" s="22"/>
      <c r="DD106" s="22"/>
      <c r="DE106" s="22"/>
      <c r="DF106" s="22"/>
      <c r="DG106" s="22"/>
      <c r="DH106" s="22"/>
      <c r="DI106" s="22"/>
      <c r="DJ106" s="22"/>
      <c r="DK106" s="22"/>
      <c r="DL106" s="22"/>
      <c r="DM106" s="22"/>
      <c r="DN106" s="22"/>
      <c r="DO106" s="22"/>
      <c r="DP106" s="22"/>
      <c r="DQ106" s="22"/>
      <c r="DR106" s="22"/>
      <c r="DS106" s="22"/>
      <c r="DT106" s="22"/>
      <c r="DU106" s="22"/>
      <c r="DV106" s="22"/>
      <c r="DW106" s="22"/>
      <c r="DX106" s="22"/>
      <c r="DY106" s="22"/>
      <c r="DZ106" s="22"/>
      <c r="EA106" s="22"/>
      <c r="EB106" s="22"/>
      <c r="EC106" s="22"/>
      <c r="ED106" s="22"/>
      <c r="EE106" s="22"/>
      <c r="EF106" s="22"/>
      <c r="EG106" s="22"/>
      <c r="EH106" s="22"/>
      <c r="EI106" s="22"/>
      <c r="EJ106" s="22"/>
      <c r="EK106" s="22"/>
      <c r="EL106" s="22"/>
      <c r="EM106" s="22"/>
      <c r="EN106" s="22"/>
      <c r="EO106" s="22"/>
      <c r="EP106" s="22"/>
      <c r="EQ106" s="22"/>
      <c r="ER106" s="22"/>
      <c r="ES106" s="22"/>
      <c r="ET106" s="22"/>
      <c r="EU106" s="22"/>
      <c r="EV106" s="22"/>
      <c r="EW106" s="22"/>
      <c r="EX106" s="22"/>
      <c r="EY106" s="22"/>
      <c r="EZ106" s="22"/>
      <c r="FA106" s="22"/>
      <c r="FB106" s="22"/>
      <c r="FC106" s="22"/>
      <c r="FD106" s="22"/>
      <c r="FE106" s="22"/>
      <c r="FF106" s="22"/>
      <c r="FG106" s="22"/>
      <c r="FH106" s="22"/>
      <c r="FI106" s="22"/>
      <c r="FJ106" s="22"/>
      <c r="FK106" s="22"/>
      <c r="FL106" s="22"/>
      <c r="FM106" s="22"/>
      <c r="FN106" s="22"/>
      <c r="FO106" s="22"/>
      <c r="FP106" s="22"/>
      <c r="FQ106" s="22"/>
      <c r="FR106" s="22"/>
      <c r="FS106" s="22"/>
      <c r="FT106" s="22"/>
      <c r="FU106" s="22"/>
      <c r="FV106" s="22"/>
      <c r="FW106" s="22"/>
      <c r="FX106" s="22"/>
      <c r="FY106" s="22"/>
      <c r="FZ106" s="22"/>
      <c r="GA106" s="22"/>
      <c r="GB106" s="22"/>
      <c r="GC106" s="22"/>
      <c r="GD106" s="22"/>
      <c r="GE106" s="22"/>
      <c r="GF106" s="22"/>
      <c r="GG106" s="22"/>
      <c r="GH106" s="22"/>
      <c r="GI106" s="22"/>
      <c r="GJ106" s="22"/>
      <c r="GK106" s="22"/>
      <c r="GL106" s="22"/>
      <c r="GM106" s="22"/>
      <c r="GN106" s="22"/>
      <c r="GO106" s="22"/>
      <c r="GP106" s="22"/>
      <c r="GQ106" s="22"/>
      <c r="GR106" s="22"/>
      <c r="GS106" s="22"/>
      <c r="GT106" s="22"/>
      <c r="GU106" s="22"/>
      <c r="GV106" s="22"/>
      <c r="GW106" s="22"/>
      <c r="GX106" s="22"/>
      <c r="GY106" s="22"/>
      <c r="GZ106" s="22"/>
      <c r="HA106" s="22"/>
      <c r="HB106" s="22"/>
      <c r="HC106" s="22"/>
      <c r="HD106" s="22"/>
      <c r="HE106" s="22"/>
      <c r="HF106" s="22"/>
      <c r="HG106" s="22"/>
      <c r="HH106" s="22"/>
      <c r="HI106" s="22"/>
      <c r="HJ106" s="22"/>
      <c r="HK106" s="22"/>
      <c r="HL106" s="22"/>
      <c r="HM106" s="22"/>
      <c r="HN106" s="22"/>
      <c r="HO106" s="22"/>
      <c r="HP106" s="22"/>
      <c r="HQ106" s="22"/>
      <c r="HR106" s="22"/>
      <c r="HS106" s="22"/>
      <c r="HT106" s="22"/>
      <c r="HU106" s="22"/>
      <c r="HV106" s="22"/>
      <c r="HW106" s="22"/>
      <c r="HX106" s="22"/>
      <c r="HY106" s="22"/>
      <c r="HZ106" s="22"/>
      <c r="IA106" s="22"/>
      <c r="IB106" s="22"/>
      <c r="IC106" s="22"/>
      <c r="ID106" s="22"/>
      <c r="IE106" s="22"/>
      <c r="IF106" s="22"/>
      <c r="IG106" s="22"/>
      <c r="IH106" s="22"/>
      <c r="II106" s="22"/>
      <c r="IJ106" s="22"/>
      <c r="IK106" s="22"/>
      <c r="IL106" s="22"/>
      <c r="IM106" s="22"/>
      <c r="IN106" s="22"/>
      <c r="IO106" s="22"/>
      <c r="IP106" s="22"/>
      <c r="IQ106" s="22"/>
      <c r="IR106" s="22"/>
      <c r="IS106" s="22"/>
      <c r="IT106" s="22"/>
      <c r="IU106" s="22"/>
      <c r="IV106" s="22"/>
    </row>
    <row r="107" s="12" customFormat="1" spans="1:256">
      <c r="A107" s="22"/>
      <c r="B107" s="22"/>
      <c r="C107" s="22"/>
      <c r="D107" s="22"/>
      <c r="E107" s="22"/>
      <c r="F107" s="22"/>
      <c r="G107" s="22"/>
      <c r="H107" s="22"/>
      <c r="I107" s="22"/>
      <c r="J107" s="22"/>
      <c r="K107" s="22"/>
      <c r="L107" s="22"/>
      <c r="M107" s="22"/>
      <c r="N107" s="22"/>
      <c r="O107" s="22"/>
      <c r="P107" s="22"/>
      <c r="Q107" s="22"/>
      <c r="R107" s="22"/>
      <c r="S107" s="22"/>
      <c r="T107" s="22"/>
      <c r="U107" s="22"/>
      <c r="V107" s="22"/>
      <c r="W107" s="22"/>
      <c r="X107" s="22"/>
      <c r="Y107" s="22"/>
      <c r="Z107" s="22"/>
      <c r="AA107" s="22"/>
      <c r="AB107" s="22"/>
      <c r="AC107" s="22"/>
      <c r="AD107" s="22"/>
      <c r="AE107" s="22"/>
      <c r="AF107" s="22"/>
      <c r="AG107" s="22"/>
      <c r="AH107" s="22"/>
      <c r="AI107" s="22"/>
      <c r="AJ107" s="22"/>
      <c r="AK107" s="22"/>
      <c r="AL107" s="22"/>
      <c r="AM107" s="22"/>
      <c r="AN107" s="22"/>
      <c r="AO107" s="22"/>
      <c r="AP107" s="22"/>
      <c r="AQ107" s="22"/>
      <c r="AR107" s="22"/>
      <c r="AS107" s="22"/>
      <c r="AT107" s="22"/>
      <c r="AU107" s="22"/>
      <c r="AV107" s="22"/>
      <c r="AW107" s="22"/>
      <c r="AX107" s="22"/>
      <c r="AY107" s="22"/>
      <c r="AZ107" s="22"/>
      <c r="BA107" s="22"/>
      <c r="BB107" s="22"/>
      <c r="BC107" s="22"/>
      <c r="BD107" s="22"/>
      <c r="BE107" s="22"/>
      <c r="BF107" s="22"/>
      <c r="BG107" s="22"/>
      <c r="BH107" s="22"/>
      <c r="BI107" s="22"/>
      <c r="BJ107" s="22"/>
      <c r="BK107" s="22"/>
      <c r="BL107" s="22"/>
      <c r="BM107" s="22"/>
      <c r="BN107" s="22"/>
      <c r="BO107" s="22"/>
      <c r="BP107" s="22"/>
      <c r="BQ107" s="22"/>
      <c r="BR107" s="22"/>
      <c r="BS107" s="22"/>
      <c r="BT107" s="22"/>
      <c r="BU107" s="22"/>
      <c r="BV107" s="22"/>
      <c r="BW107" s="22"/>
      <c r="BX107" s="22"/>
      <c r="BY107" s="22"/>
      <c r="BZ107" s="22"/>
      <c r="CA107" s="22"/>
      <c r="CB107" s="22"/>
      <c r="CC107" s="22"/>
      <c r="CD107" s="22"/>
      <c r="CE107" s="22"/>
      <c r="CF107" s="22"/>
      <c r="CG107" s="22"/>
      <c r="CH107" s="22"/>
      <c r="CI107" s="22"/>
      <c r="CJ107" s="22"/>
      <c r="CK107" s="22"/>
      <c r="CL107" s="22"/>
      <c r="CM107" s="22"/>
      <c r="CN107" s="22"/>
      <c r="CO107" s="22"/>
      <c r="CP107" s="22"/>
      <c r="CQ107" s="22"/>
      <c r="CR107" s="22"/>
      <c r="CS107" s="22"/>
      <c r="CT107" s="22"/>
      <c r="CU107" s="22"/>
      <c r="CV107" s="22"/>
      <c r="CW107" s="22"/>
      <c r="CX107" s="22"/>
      <c r="CY107" s="22"/>
      <c r="CZ107" s="22"/>
      <c r="DA107" s="22"/>
      <c r="DB107" s="22"/>
      <c r="DC107" s="22"/>
      <c r="DD107" s="22"/>
      <c r="DE107" s="22"/>
      <c r="DF107" s="22"/>
      <c r="DG107" s="22"/>
      <c r="DH107" s="22"/>
      <c r="DI107" s="22"/>
      <c r="DJ107" s="22"/>
      <c r="DK107" s="22"/>
      <c r="DL107" s="22"/>
      <c r="DM107" s="22"/>
      <c r="DN107" s="22"/>
      <c r="DO107" s="22"/>
      <c r="DP107" s="22"/>
      <c r="DQ107" s="22"/>
      <c r="DR107" s="22"/>
      <c r="DS107" s="22"/>
      <c r="DT107" s="22"/>
      <c r="DU107" s="22"/>
      <c r="DV107" s="22"/>
      <c r="DW107" s="22"/>
      <c r="DX107" s="22"/>
      <c r="DY107" s="22"/>
      <c r="DZ107" s="22"/>
      <c r="EA107" s="22"/>
      <c r="EB107" s="22"/>
      <c r="EC107" s="22"/>
      <c r="ED107" s="22"/>
      <c r="EE107" s="22"/>
      <c r="EF107" s="22"/>
      <c r="EG107" s="22"/>
      <c r="EH107" s="22"/>
      <c r="EI107" s="22"/>
      <c r="EJ107" s="22"/>
      <c r="EK107" s="22"/>
      <c r="EL107" s="22"/>
      <c r="EM107" s="22"/>
      <c r="EN107" s="22"/>
      <c r="EO107" s="22"/>
      <c r="EP107" s="22"/>
      <c r="EQ107" s="22"/>
      <c r="ER107" s="22"/>
      <c r="ES107" s="22"/>
      <c r="ET107" s="22"/>
      <c r="EU107" s="22"/>
      <c r="EV107" s="22"/>
      <c r="EW107" s="22"/>
      <c r="EX107" s="22"/>
      <c r="EY107" s="22"/>
      <c r="EZ107" s="22"/>
      <c r="FA107" s="22"/>
      <c r="FB107" s="22"/>
      <c r="FC107" s="22"/>
      <c r="FD107" s="22"/>
      <c r="FE107" s="22"/>
      <c r="FF107" s="22"/>
      <c r="FG107" s="22"/>
      <c r="FH107" s="22"/>
      <c r="FI107" s="22"/>
      <c r="FJ107" s="22"/>
      <c r="FK107" s="22"/>
      <c r="FL107" s="22"/>
      <c r="FM107" s="22"/>
      <c r="FN107" s="22"/>
      <c r="FO107" s="22"/>
      <c r="FP107" s="22"/>
      <c r="FQ107" s="22"/>
      <c r="FR107" s="22"/>
      <c r="FS107" s="22"/>
      <c r="FT107" s="22"/>
      <c r="FU107" s="22"/>
      <c r="FV107" s="22"/>
      <c r="FW107" s="22"/>
      <c r="FX107" s="22"/>
      <c r="FY107" s="22"/>
      <c r="FZ107" s="22"/>
      <c r="GA107" s="22"/>
      <c r="GB107" s="22"/>
      <c r="GC107" s="22"/>
      <c r="GD107" s="22"/>
      <c r="GE107" s="22"/>
      <c r="GF107" s="22"/>
      <c r="GG107" s="22"/>
      <c r="GH107" s="22"/>
      <c r="GI107" s="22"/>
      <c r="GJ107" s="22"/>
      <c r="GK107" s="22"/>
      <c r="GL107" s="22"/>
      <c r="GM107" s="22"/>
      <c r="GN107" s="22"/>
      <c r="GO107" s="22"/>
      <c r="GP107" s="22"/>
      <c r="GQ107" s="22"/>
      <c r="GR107" s="22"/>
      <c r="GS107" s="22"/>
      <c r="GT107" s="22"/>
      <c r="GU107" s="22"/>
      <c r="GV107" s="22"/>
      <c r="GW107" s="22"/>
      <c r="GX107" s="22"/>
      <c r="GY107" s="22"/>
      <c r="GZ107" s="22"/>
      <c r="HA107" s="22"/>
      <c r="HB107" s="22"/>
      <c r="HC107" s="22"/>
      <c r="HD107" s="22"/>
      <c r="HE107" s="22"/>
      <c r="HF107" s="22"/>
      <c r="HG107" s="22"/>
      <c r="HH107" s="22"/>
      <c r="HI107" s="22"/>
      <c r="HJ107" s="22"/>
      <c r="HK107" s="22"/>
      <c r="HL107" s="22"/>
      <c r="HM107" s="22"/>
      <c r="HN107" s="22"/>
      <c r="HO107" s="22"/>
      <c r="HP107" s="22"/>
      <c r="HQ107" s="22"/>
      <c r="HR107" s="22"/>
      <c r="HS107" s="22"/>
      <c r="HT107" s="22"/>
      <c r="HU107" s="22"/>
      <c r="HV107" s="22"/>
      <c r="HW107" s="22"/>
      <c r="HX107" s="22"/>
      <c r="HY107" s="22"/>
      <c r="HZ107" s="22"/>
      <c r="IA107" s="22"/>
      <c r="IB107" s="22"/>
      <c r="IC107" s="22"/>
      <c r="ID107" s="22"/>
      <c r="IE107" s="22"/>
      <c r="IF107" s="22"/>
      <c r="IG107" s="22"/>
      <c r="IH107" s="22"/>
      <c r="II107" s="22"/>
      <c r="IJ107" s="22"/>
      <c r="IK107" s="22"/>
      <c r="IL107" s="22"/>
      <c r="IM107" s="22"/>
      <c r="IN107" s="22"/>
      <c r="IO107" s="22"/>
      <c r="IP107" s="22"/>
      <c r="IQ107" s="22"/>
      <c r="IR107" s="22"/>
      <c r="IS107" s="22"/>
      <c r="IT107" s="22"/>
      <c r="IU107" s="22"/>
      <c r="IV107" s="22"/>
    </row>
    <row r="108" s="12" customFormat="1" spans="1:256">
      <c r="A108" s="22"/>
      <c r="B108" s="22"/>
      <c r="C108" s="22"/>
      <c r="D108" s="22"/>
      <c r="E108" s="22"/>
      <c r="F108" s="22"/>
      <c r="G108" s="22"/>
      <c r="H108" s="22"/>
      <c r="I108" s="22"/>
      <c r="J108" s="22"/>
      <c r="K108" s="22"/>
      <c r="L108" s="22"/>
      <c r="M108" s="22"/>
      <c r="N108" s="22"/>
      <c r="O108" s="22"/>
      <c r="P108" s="22"/>
      <c r="Q108" s="22"/>
      <c r="R108" s="22"/>
      <c r="S108" s="22"/>
      <c r="T108" s="22"/>
      <c r="U108" s="22"/>
      <c r="V108" s="22"/>
      <c r="W108" s="22"/>
      <c r="X108" s="22"/>
      <c r="Y108" s="22"/>
      <c r="Z108" s="22"/>
      <c r="AA108" s="22"/>
      <c r="AB108" s="22"/>
      <c r="AC108" s="22"/>
      <c r="AD108" s="22"/>
      <c r="AE108" s="22"/>
      <c r="AF108" s="22"/>
      <c r="AG108" s="22"/>
      <c r="AH108" s="22"/>
      <c r="AI108" s="22"/>
      <c r="AJ108" s="22"/>
      <c r="AK108" s="22"/>
      <c r="AL108" s="22"/>
      <c r="AM108" s="22"/>
      <c r="AN108" s="22"/>
      <c r="AO108" s="22"/>
      <c r="AP108" s="22"/>
      <c r="AQ108" s="22"/>
      <c r="AR108" s="22"/>
      <c r="AS108" s="22"/>
      <c r="AT108" s="22"/>
      <c r="AU108" s="22"/>
      <c r="AV108" s="22"/>
      <c r="AW108" s="22"/>
      <c r="AX108" s="22"/>
      <c r="AY108" s="22"/>
      <c r="AZ108" s="22"/>
      <c r="BA108" s="22"/>
      <c r="BB108" s="22"/>
      <c r="BC108" s="22"/>
      <c r="BD108" s="22"/>
      <c r="BE108" s="22"/>
      <c r="BF108" s="22"/>
      <c r="BG108" s="22"/>
      <c r="BH108" s="22"/>
      <c r="BI108" s="22"/>
      <c r="BJ108" s="22"/>
      <c r="BK108" s="22"/>
      <c r="BL108" s="22"/>
      <c r="BM108" s="22"/>
      <c r="BN108" s="22"/>
      <c r="BO108" s="22"/>
      <c r="BP108" s="22"/>
      <c r="BQ108" s="22"/>
      <c r="BR108" s="22"/>
      <c r="BS108" s="22"/>
      <c r="BT108" s="22"/>
      <c r="BU108" s="22"/>
      <c r="BV108" s="22"/>
      <c r="BW108" s="22"/>
      <c r="BX108" s="22"/>
      <c r="BY108" s="22"/>
      <c r="BZ108" s="22"/>
      <c r="CA108" s="22"/>
      <c r="CB108" s="22"/>
      <c r="CC108" s="22"/>
      <c r="CD108" s="22"/>
      <c r="CE108" s="22"/>
      <c r="CF108" s="22"/>
      <c r="CG108" s="22"/>
      <c r="CH108" s="22"/>
      <c r="CI108" s="22"/>
      <c r="CJ108" s="22"/>
      <c r="CK108" s="22"/>
      <c r="CL108" s="22"/>
      <c r="CM108" s="22"/>
      <c r="CN108" s="22"/>
      <c r="CO108" s="22"/>
      <c r="CP108" s="22"/>
      <c r="CQ108" s="22"/>
      <c r="CR108" s="22"/>
      <c r="CS108" s="22"/>
      <c r="CT108" s="22"/>
      <c r="CU108" s="22"/>
      <c r="CV108" s="22"/>
      <c r="CW108" s="22"/>
      <c r="CX108" s="22"/>
      <c r="CY108" s="22"/>
      <c r="CZ108" s="22"/>
      <c r="DA108" s="22"/>
      <c r="DB108" s="22"/>
      <c r="DC108" s="22"/>
      <c r="DD108" s="22"/>
      <c r="DE108" s="22"/>
      <c r="DF108" s="22"/>
      <c r="DG108" s="22"/>
      <c r="DH108" s="22"/>
      <c r="DI108" s="22"/>
      <c r="DJ108" s="22"/>
      <c r="DK108" s="22"/>
      <c r="DL108" s="22"/>
      <c r="DM108" s="22"/>
      <c r="DN108" s="22"/>
      <c r="DO108" s="22"/>
      <c r="DP108" s="22"/>
      <c r="DQ108" s="22"/>
      <c r="DR108" s="22"/>
      <c r="DS108" s="22"/>
      <c r="DT108" s="22"/>
      <c r="DU108" s="22"/>
      <c r="DV108" s="22"/>
      <c r="DW108" s="22"/>
      <c r="DX108" s="22"/>
      <c r="DY108" s="22"/>
      <c r="DZ108" s="22"/>
      <c r="EA108" s="22"/>
      <c r="EB108" s="22"/>
      <c r="EC108" s="22"/>
      <c r="ED108" s="22"/>
      <c r="EE108" s="22"/>
      <c r="EF108" s="22"/>
      <c r="EG108" s="22"/>
      <c r="EH108" s="22"/>
      <c r="EI108" s="22"/>
      <c r="EJ108" s="22"/>
      <c r="EK108" s="22"/>
      <c r="EL108" s="22"/>
      <c r="EM108" s="22"/>
      <c r="EN108" s="22"/>
      <c r="EO108" s="22"/>
      <c r="EP108" s="22"/>
      <c r="EQ108" s="22"/>
      <c r="ER108" s="22"/>
      <c r="ES108" s="22"/>
      <c r="ET108" s="22"/>
      <c r="EU108" s="22"/>
      <c r="EV108" s="22"/>
      <c r="EW108" s="22"/>
      <c r="EX108" s="22"/>
      <c r="EY108" s="22"/>
      <c r="EZ108" s="22"/>
      <c r="FA108" s="22"/>
      <c r="FB108" s="22"/>
      <c r="FC108" s="22"/>
      <c r="FD108" s="22"/>
      <c r="FE108" s="22"/>
      <c r="FF108" s="22"/>
      <c r="FG108" s="22"/>
      <c r="FH108" s="22"/>
      <c r="FI108" s="22"/>
      <c r="FJ108" s="22"/>
      <c r="FK108" s="22"/>
      <c r="FL108" s="22"/>
      <c r="FM108" s="22"/>
      <c r="FN108" s="22"/>
      <c r="FO108" s="22"/>
      <c r="FP108" s="22"/>
      <c r="FQ108" s="22"/>
      <c r="FR108" s="22"/>
      <c r="FS108" s="22"/>
      <c r="FT108" s="22"/>
      <c r="FU108" s="22"/>
      <c r="FV108" s="22"/>
      <c r="FW108" s="22"/>
      <c r="FX108" s="22"/>
      <c r="FY108" s="22"/>
      <c r="FZ108" s="22"/>
      <c r="GA108" s="22"/>
      <c r="GB108" s="22"/>
      <c r="GC108" s="22"/>
      <c r="GD108" s="22"/>
      <c r="GE108" s="22"/>
      <c r="GF108" s="22"/>
      <c r="GG108" s="22"/>
      <c r="GH108" s="22"/>
      <c r="GI108" s="22"/>
      <c r="GJ108" s="22"/>
      <c r="GK108" s="22"/>
      <c r="GL108" s="22"/>
      <c r="GM108" s="22"/>
      <c r="GN108" s="22"/>
      <c r="GO108" s="22"/>
      <c r="GP108" s="22"/>
      <c r="GQ108" s="22"/>
      <c r="GR108" s="22"/>
      <c r="GS108" s="22"/>
      <c r="GT108" s="22"/>
      <c r="GU108" s="22"/>
      <c r="GV108" s="22"/>
      <c r="GW108" s="22"/>
      <c r="GX108" s="22"/>
      <c r="GY108" s="22"/>
      <c r="GZ108" s="22"/>
      <c r="HA108" s="22"/>
      <c r="HB108" s="22"/>
      <c r="HC108" s="22"/>
      <c r="HD108" s="22"/>
      <c r="HE108" s="22"/>
      <c r="HF108" s="22"/>
      <c r="HG108" s="22"/>
      <c r="HH108" s="22"/>
      <c r="HI108" s="22"/>
      <c r="HJ108" s="22"/>
      <c r="HK108" s="22"/>
      <c r="HL108" s="22"/>
      <c r="HM108" s="22"/>
      <c r="HN108" s="22"/>
      <c r="HO108" s="22"/>
      <c r="HP108" s="22"/>
      <c r="HQ108" s="22"/>
      <c r="HR108" s="22"/>
      <c r="HS108" s="22"/>
      <c r="HT108" s="22"/>
      <c r="HU108" s="22"/>
      <c r="HV108" s="22"/>
      <c r="HW108" s="22"/>
      <c r="HX108" s="22"/>
      <c r="HY108" s="22"/>
      <c r="HZ108" s="22"/>
      <c r="IA108" s="22"/>
      <c r="IB108" s="22"/>
      <c r="IC108" s="22"/>
      <c r="ID108" s="22"/>
      <c r="IE108" s="22"/>
      <c r="IF108" s="22"/>
      <c r="IG108" s="22"/>
      <c r="IH108" s="22"/>
      <c r="II108" s="22"/>
      <c r="IJ108" s="22"/>
      <c r="IK108" s="22"/>
      <c r="IL108" s="22"/>
      <c r="IM108" s="22"/>
      <c r="IN108" s="22"/>
      <c r="IO108" s="22"/>
      <c r="IP108" s="22"/>
      <c r="IQ108" s="22"/>
      <c r="IR108" s="22"/>
      <c r="IS108" s="22"/>
      <c r="IT108" s="22"/>
      <c r="IU108" s="22"/>
      <c r="IV108" s="22"/>
    </row>
    <row r="109" s="12" customFormat="1" spans="1:256">
      <c r="A109" s="22"/>
      <c r="B109" s="22"/>
      <c r="C109" s="22"/>
      <c r="D109" s="22"/>
      <c r="E109" s="22"/>
      <c r="F109" s="22"/>
      <c r="G109" s="22"/>
      <c r="H109" s="22"/>
      <c r="I109" s="22"/>
      <c r="J109" s="22"/>
      <c r="K109" s="22"/>
      <c r="L109" s="22"/>
      <c r="M109" s="22"/>
      <c r="N109" s="22"/>
      <c r="O109" s="22"/>
      <c r="P109" s="22"/>
      <c r="Q109" s="22"/>
      <c r="R109" s="22"/>
      <c r="S109" s="22"/>
      <c r="T109" s="22"/>
      <c r="U109" s="22"/>
      <c r="V109" s="22"/>
      <c r="W109" s="22"/>
      <c r="X109" s="22"/>
      <c r="Y109" s="22"/>
      <c r="Z109" s="22"/>
      <c r="AA109" s="22"/>
      <c r="AB109" s="22"/>
      <c r="AC109" s="22"/>
      <c r="AD109" s="22"/>
      <c r="AE109" s="22"/>
      <c r="AF109" s="22"/>
      <c r="AG109" s="22"/>
      <c r="AH109" s="22"/>
      <c r="AI109" s="22"/>
      <c r="AJ109" s="22"/>
      <c r="AK109" s="22"/>
      <c r="AL109" s="22"/>
      <c r="AM109" s="22"/>
      <c r="AN109" s="22"/>
      <c r="AO109" s="22"/>
      <c r="AP109" s="22"/>
      <c r="AQ109" s="22"/>
      <c r="AR109" s="22"/>
      <c r="AS109" s="22"/>
      <c r="AT109" s="22"/>
      <c r="AU109" s="22"/>
      <c r="AV109" s="22"/>
      <c r="AW109" s="22"/>
      <c r="AX109" s="22"/>
      <c r="AY109" s="22"/>
      <c r="AZ109" s="22"/>
      <c r="BA109" s="22"/>
      <c r="BB109" s="22"/>
      <c r="BC109" s="22"/>
      <c r="BD109" s="22"/>
      <c r="BE109" s="22"/>
      <c r="BF109" s="22"/>
      <c r="BG109" s="22"/>
      <c r="BH109" s="22"/>
      <c r="BI109" s="22"/>
      <c r="BJ109" s="22"/>
      <c r="BK109" s="22"/>
      <c r="BL109" s="22"/>
      <c r="BM109" s="22"/>
      <c r="BN109" s="22"/>
      <c r="BO109" s="22"/>
      <c r="BP109" s="22"/>
      <c r="BQ109" s="22"/>
      <c r="BR109" s="22"/>
      <c r="BS109" s="22"/>
      <c r="BT109" s="22"/>
      <c r="BU109" s="22"/>
      <c r="BV109" s="22"/>
      <c r="BW109" s="22"/>
      <c r="BX109" s="22"/>
      <c r="BY109" s="22"/>
      <c r="BZ109" s="22"/>
      <c r="CA109" s="22"/>
      <c r="CB109" s="22"/>
      <c r="CC109" s="22"/>
      <c r="CD109" s="22"/>
      <c r="CE109" s="22"/>
      <c r="CF109" s="22"/>
      <c r="CG109" s="22"/>
      <c r="CH109" s="22"/>
      <c r="CI109" s="22"/>
      <c r="CJ109" s="22"/>
      <c r="CK109" s="22"/>
      <c r="CL109" s="22"/>
      <c r="CM109" s="22"/>
      <c r="CN109" s="22"/>
      <c r="CO109" s="22"/>
      <c r="CP109" s="22"/>
      <c r="CQ109" s="22"/>
      <c r="CR109" s="22"/>
      <c r="CS109" s="22"/>
      <c r="CT109" s="22"/>
      <c r="CU109" s="22"/>
      <c r="CV109" s="22"/>
      <c r="CW109" s="22"/>
      <c r="CX109" s="22"/>
      <c r="CY109" s="22"/>
      <c r="CZ109" s="22"/>
      <c r="DA109" s="22"/>
      <c r="DB109" s="22"/>
      <c r="DC109" s="22"/>
      <c r="DD109" s="22"/>
      <c r="DE109" s="22"/>
      <c r="DF109" s="22"/>
      <c r="DG109" s="22"/>
      <c r="DH109" s="22"/>
      <c r="DI109" s="22"/>
      <c r="DJ109" s="22"/>
      <c r="DK109" s="22"/>
      <c r="DL109" s="22"/>
      <c r="DM109" s="22"/>
      <c r="DN109" s="22"/>
      <c r="DO109" s="22"/>
      <c r="DP109" s="22"/>
      <c r="DQ109" s="22"/>
      <c r="DR109" s="22"/>
      <c r="DS109" s="22"/>
      <c r="DT109" s="22"/>
      <c r="DU109" s="22"/>
      <c r="DV109" s="22"/>
      <c r="DW109" s="22"/>
      <c r="DX109" s="22"/>
      <c r="DY109" s="22"/>
      <c r="DZ109" s="22"/>
      <c r="EA109" s="22"/>
      <c r="EB109" s="22"/>
      <c r="EC109" s="22"/>
      <c r="ED109" s="22"/>
      <c r="EE109" s="22"/>
      <c r="EF109" s="22"/>
      <c r="EG109" s="22"/>
      <c r="EH109" s="22"/>
      <c r="EI109" s="22"/>
      <c r="EJ109" s="22"/>
      <c r="EK109" s="22"/>
      <c r="EL109" s="22"/>
      <c r="EM109" s="22"/>
      <c r="EN109" s="22"/>
      <c r="EO109" s="22"/>
      <c r="EP109" s="22"/>
      <c r="EQ109" s="22"/>
      <c r="ER109" s="22"/>
      <c r="ES109" s="22"/>
      <c r="ET109" s="22"/>
      <c r="EU109" s="22"/>
      <c r="EV109" s="22"/>
      <c r="EW109" s="22"/>
      <c r="EX109" s="22"/>
      <c r="EY109" s="22"/>
      <c r="EZ109" s="22"/>
      <c r="FA109" s="22"/>
      <c r="FB109" s="22"/>
      <c r="FC109" s="22"/>
      <c r="FD109" s="22"/>
      <c r="FE109" s="22"/>
      <c r="FF109" s="22"/>
      <c r="FG109" s="22"/>
      <c r="FH109" s="22"/>
      <c r="FI109" s="22"/>
      <c r="FJ109" s="22"/>
      <c r="FK109" s="22"/>
      <c r="FL109" s="22"/>
      <c r="FM109" s="22"/>
      <c r="FN109" s="22"/>
      <c r="FO109" s="22"/>
      <c r="FP109" s="22"/>
      <c r="FQ109" s="22"/>
      <c r="FR109" s="22"/>
      <c r="FS109" s="22"/>
      <c r="FT109" s="22"/>
      <c r="FU109" s="22"/>
      <c r="FV109" s="22"/>
      <c r="FW109" s="22"/>
      <c r="FX109" s="22"/>
      <c r="FY109" s="22"/>
      <c r="FZ109" s="22"/>
      <c r="GA109" s="22"/>
      <c r="GB109" s="22"/>
      <c r="GC109" s="22"/>
      <c r="GD109" s="22"/>
      <c r="GE109" s="22"/>
      <c r="GF109" s="22"/>
      <c r="GG109" s="22"/>
      <c r="GH109" s="22"/>
      <c r="GI109" s="22"/>
      <c r="GJ109" s="22"/>
      <c r="GK109" s="22"/>
      <c r="GL109" s="22"/>
      <c r="GM109" s="22"/>
      <c r="GN109" s="22"/>
      <c r="GO109" s="22"/>
      <c r="GP109" s="22"/>
      <c r="GQ109" s="22"/>
      <c r="GR109" s="22"/>
      <c r="GS109" s="22"/>
      <c r="GT109" s="22"/>
      <c r="GU109" s="22"/>
      <c r="GV109" s="22"/>
      <c r="GW109" s="22"/>
      <c r="GX109" s="22"/>
      <c r="GY109" s="22"/>
      <c r="GZ109" s="22"/>
      <c r="HA109" s="22"/>
      <c r="HB109" s="22"/>
      <c r="HC109" s="22"/>
      <c r="HD109" s="22"/>
      <c r="HE109" s="22"/>
      <c r="HF109" s="22"/>
      <c r="HG109" s="22"/>
      <c r="HH109" s="22"/>
      <c r="HI109" s="22"/>
      <c r="HJ109" s="22"/>
      <c r="HK109" s="22"/>
      <c r="HL109" s="22"/>
      <c r="HM109" s="22"/>
      <c r="HN109" s="22"/>
      <c r="HO109" s="22"/>
      <c r="HP109" s="22"/>
      <c r="HQ109" s="22"/>
      <c r="HR109" s="22"/>
      <c r="HS109" s="22"/>
      <c r="HT109" s="22"/>
      <c r="HU109" s="22"/>
      <c r="HV109" s="22"/>
      <c r="HW109" s="22"/>
      <c r="HX109" s="22"/>
      <c r="HY109" s="22"/>
      <c r="HZ109" s="22"/>
      <c r="IA109" s="22"/>
      <c r="IB109" s="22"/>
      <c r="IC109" s="22"/>
      <c r="ID109" s="22"/>
      <c r="IE109" s="22"/>
      <c r="IF109" s="22"/>
      <c r="IG109" s="22"/>
      <c r="IH109" s="22"/>
      <c r="II109" s="22"/>
      <c r="IJ109" s="22"/>
      <c r="IK109" s="22"/>
      <c r="IL109" s="22"/>
      <c r="IM109" s="22"/>
      <c r="IN109" s="22"/>
      <c r="IO109" s="22"/>
      <c r="IP109" s="22"/>
      <c r="IQ109" s="22"/>
      <c r="IR109" s="22"/>
      <c r="IS109" s="22"/>
      <c r="IT109" s="22"/>
      <c r="IU109" s="22"/>
      <c r="IV109" s="22"/>
    </row>
  </sheetData>
  <protectedRanges>
    <protectedRange sqref="B30:B50 C37:C38 C33:C34" name="区域1"/>
  </protectedRanges>
  <mergeCells count="3">
    <mergeCell ref="A2:F2"/>
    <mergeCell ref="A4:C4"/>
    <mergeCell ref="D4:F4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6"/>
  <sheetViews>
    <sheetView workbookViewId="0">
      <selection activeCell="G27" sqref="G27"/>
    </sheetView>
  </sheetViews>
  <sheetFormatPr defaultColWidth="10" defaultRowHeight="14.25" outlineLevelRow="5" outlineLevelCol="1"/>
  <cols>
    <col min="1" max="1" width="30.5" style="11" customWidth="1"/>
    <col min="2" max="2" width="38.375" style="11" customWidth="1"/>
    <col min="3" max="3" width="9.75" style="11" customWidth="1"/>
    <col min="4" max="244" width="10" style="11"/>
    <col min="245" max="16384" width="10" style="12"/>
  </cols>
  <sheetData>
    <row r="1" s="11" customFormat="1" customHeight="1" spans="1:1">
      <c r="A1" s="13" t="s">
        <v>1197</v>
      </c>
    </row>
    <row r="2" s="11" customFormat="1" ht="28.7" customHeight="1" spans="1:2">
      <c r="A2" s="14" t="s">
        <v>1198</v>
      </c>
      <c r="B2" s="14"/>
    </row>
    <row r="3" s="11" customFormat="1" customHeight="1" spans="1:1">
      <c r="A3" s="15"/>
    </row>
    <row r="4" s="11" customFormat="1" ht="30.2" customHeight="1" spans="1:2">
      <c r="A4" s="16" t="s">
        <v>1199</v>
      </c>
      <c r="B4" s="17" t="s">
        <v>1200</v>
      </c>
    </row>
    <row r="5" s="11" customFormat="1" ht="27.95" customHeight="1" spans="1:2">
      <c r="A5" s="16"/>
      <c r="B5" s="18"/>
    </row>
    <row r="6" s="11" customFormat="1" ht="42.75" customHeight="1" spans="1:2">
      <c r="A6" s="19" t="s">
        <v>1201</v>
      </c>
      <c r="B6" s="20">
        <v>9.87</v>
      </c>
    </row>
  </sheetData>
  <mergeCells count="3">
    <mergeCell ref="A2:B2"/>
    <mergeCell ref="A4:A5"/>
    <mergeCell ref="B4:B5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6"/>
  <sheetViews>
    <sheetView workbookViewId="0">
      <selection activeCell="A36" sqref="A36"/>
    </sheetView>
  </sheetViews>
  <sheetFormatPr defaultColWidth="9" defaultRowHeight="14.25" outlineLevelRow="5" outlineLevelCol="1"/>
  <cols>
    <col min="1" max="1" width="37.875" style="1" customWidth="1"/>
    <col min="2" max="2" width="31.375" style="1" customWidth="1"/>
    <col min="3" max="16384" width="9" style="1"/>
  </cols>
  <sheetData>
    <row r="1" spans="1:1">
      <c r="A1" s="2" t="s">
        <v>1202</v>
      </c>
    </row>
    <row r="2" s="1" customFormat="1" ht="32" customHeight="1" spans="1:2">
      <c r="A2" s="3" t="s">
        <v>1203</v>
      </c>
      <c r="B2" s="3"/>
    </row>
    <row r="3" s="1" customFormat="1" ht="32" customHeight="1" spans="1:2">
      <c r="A3" s="4"/>
      <c r="B3" s="5" t="s">
        <v>1204</v>
      </c>
    </row>
    <row r="4" s="1" customFormat="1" spans="1:2">
      <c r="A4" s="6" t="s">
        <v>1205</v>
      </c>
      <c r="B4" s="7" t="s">
        <v>1200</v>
      </c>
    </row>
    <row r="5" s="1" customFormat="1" spans="1:2">
      <c r="A5" s="6"/>
      <c r="B5" s="8"/>
    </row>
    <row r="6" s="1" customFormat="1" ht="60" customHeight="1" spans="1:2">
      <c r="A6" s="9" t="s">
        <v>1020</v>
      </c>
      <c r="B6" s="10">
        <v>8.55</v>
      </c>
    </row>
  </sheetData>
  <mergeCells count="3">
    <mergeCell ref="A2:B2"/>
    <mergeCell ref="A4:A5"/>
    <mergeCell ref="B4:B5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一般公共预算收入表（表一）</vt:lpstr>
      <vt:lpstr>一般公共预算支出表（表二）</vt:lpstr>
      <vt:lpstr>一般公共预算本级支出表（三）</vt:lpstr>
      <vt:lpstr>一般公共预算本级基本支出表（四）</vt:lpstr>
      <vt:lpstr>一般公共预算税收返还和转移支付表（五）</vt:lpstr>
      <vt:lpstr>政府一般债务限额表（表六）</vt:lpstr>
      <vt:lpstr>政府一般债务余额表（表七）</vt:lpstr>
      <vt:lpstr>Sheet11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2021-06-09T12:34:00Z</dcterms:created>
  <dcterms:modified xsi:type="dcterms:W3CDTF">2021-07-06T10:49:07Z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2052-11.8.2.8696</vt:lpwstr>
  </property>
</Properties>
</file>